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mc:AlternateContent xmlns:mc="http://schemas.openxmlformats.org/markup-compatibility/2006">
    <mc:Choice Requires="x15">
      <x15ac:absPath xmlns:x15ac="http://schemas.microsoft.com/office/spreadsheetml/2010/11/ac" url="\\Corp.xcelenergy.com\SharedData\Denver-Place-DP\RPA\data\RPBShared\_PSCo\2022\21A-0141E_PhaseII\RFPs\BidForms\"/>
    </mc:Choice>
  </mc:AlternateContent>
  <xr:revisionPtr revIDLastSave="0" documentId="13_ncr:1_{55D93E12-BC88-4525-88A5-3835EC2F719D}" xr6:coauthVersionLast="47" xr6:coauthVersionMax="47" xr10:uidLastSave="{00000000-0000-0000-0000-000000000000}"/>
  <bookViews>
    <workbookView xWindow="-120" yWindow="-120" windowWidth="29040" windowHeight="15840" tabRatio="696" firstSheet="2" activeTab="2" xr2:uid="{00000000-000D-0000-FFFF-FFFF00000000}"/>
  </bookViews>
  <sheets>
    <sheet name="X-Master" sheetId="182" state="hidden" r:id="rId1"/>
    <sheet name="X-GenIn" sheetId="127" state="hidden" r:id="rId2"/>
    <sheet name="A_NOIR" sheetId="181" r:id="rId3"/>
    <sheet name="B_BidCert" sheetId="143" r:id="rId4"/>
    <sheet name="C1_CoverSheet" sheetId="170" r:id="rId5"/>
    <sheet name="C2_CoverSheetII" sheetId="171" r:id="rId6"/>
    <sheet name="C3_CoverSheetIII" sheetId="176" r:id="rId7"/>
    <sheet name="D1A_PricingThermals" sheetId="118" r:id="rId8"/>
    <sheet name="D1B_PricingStorage" sheetId="125" r:id="rId9"/>
    <sheet name="D1C_Taxes" sheetId="174" r:id="rId10"/>
    <sheet name="D2_InterconnectCost" sheetId="147" r:id="rId11"/>
    <sheet name="E1_ConstructMS" sheetId="149" r:id="rId12"/>
    <sheet name="E2_PCDA" sheetId="179" r:id="rId13"/>
    <sheet name="F1_Capacity" sheetId="138" r:id="rId14"/>
    <sheet name="F2_Performance" sheetId="161" r:id="rId15"/>
    <sheet name="F3_HeatRates" sheetId="162" r:id="rId16"/>
    <sheet name="F4_HRDegrade" sheetId="152" r:id="rId17"/>
    <sheet name="F5_TechDescStorageI" sheetId="173" r:id="rId18"/>
    <sheet name="F6_TechDescStorageII" sheetId="123" r:id="rId19"/>
    <sheet name="G_NatGas" sheetId="154" r:id="rId20"/>
    <sheet name="H_Emissions" sheetId="155" r:id="rId21"/>
    <sheet name="KeyVals" sheetId="100" state="veryHidden" r:id="rId22"/>
  </sheets>
  <definedNames>
    <definedName name="_xlnm.Print_Area" localSheetId="2">A_NOIR!$A$1:$D$60</definedName>
    <definedName name="_xlnm.Print_Area" localSheetId="3">B_BidCert!$A$1:$D$69</definedName>
    <definedName name="_xlnm.Print_Area" localSheetId="4">'C1_CoverSheet'!$A$1:$E$60</definedName>
    <definedName name="_xlnm.Print_Area" localSheetId="5">'C2_CoverSheetII'!$A$1:$E$65</definedName>
    <definedName name="_xlnm.Print_Area" localSheetId="6">'C3_CoverSheetIII'!$A$1:$E$80</definedName>
    <definedName name="_xlnm.Print_Area" localSheetId="7">D1A_PricingThermals!$A$1:$H$42</definedName>
    <definedName name="_xlnm.Print_Area" localSheetId="8">D1B_PricingStorage!$A$1:$F$34</definedName>
    <definedName name="_xlnm.Print_Area" localSheetId="9">D1C_Taxes!$A$1:$G$58</definedName>
    <definedName name="_xlnm.Print_Area" localSheetId="10">D2_InterconnectCost!$A$1:$D$73</definedName>
    <definedName name="_xlnm.Print_Area" localSheetId="11">E1_ConstructMS!$A$1:$E$66</definedName>
    <definedName name="_xlnm.Print_Area" localSheetId="12">E2_PCDA!$A$1:$F$25</definedName>
    <definedName name="_xlnm.Print_Area" localSheetId="13">F1_Capacity!$A$1:$J$41</definedName>
    <definedName name="_xlnm.Print_Area" localSheetId="14">F2_Performance!$A$1:$E$46</definedName>
    <definedName name="_xlnm.Print_Area" localSheetId="15">F3_HeatRates!$A$1:$I$46</definedName>
    <definedName name="_xlnm.Print_Area" localSheetId="16">F4_HRDegrade!$A$1:$G$54</definedName>
    <definedName name="_xlnm.Print_Area" localSheetId="17">F5_TechDescStorageI!$A$1:$E$56</definedName>
    <definedName name="_xlnm.Print_Area" localSheetId="18">F6_TechDescStorageII!$A$1:$E$61</definedName>
    <definedName name="_xlnm.Print_Area" localSheetId="19">G_NatGas!$A$1:$E$44</definedName>
    <definedName name="_xlnm.Print_Area" localSheetId="20">H_Emissions!$A$1:$F$45</definedName>
    <definedName name="_xlnm.Print_Titles" localSheetId="5">'C2_CoverSheetII'!$1:$2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51" i="170" l="1"/>
  <c r="E1490" i="182" l="1"/>
  <c r="E1489" i="182"/>
  <c r="E1488" i="182"/>
  <c r="E1487" i="182"/>
  <c r="E1486" i="182"/>
  <c r="E1485" i="182"/>
  <c r="E1484" i="182"/>
  <c r="E1483" i="182"/>
  <c r="E1482" i="182"/>
  <c r="E1481" i="182"/>
  <c r="E1480" i="182"/>
  <c r="E1479" i="182"/>
  <c r="E1478" i="182"/>
  <c r="E1477" i="182"/>
  <c r="E1476" i="182"/>
  <c r="E1475" i="182"/>
  <c r="E1474" i="182"/>
  <c r="E1473" i="182"/>
  <c r="E1472" i="182"/>
  <c r="E1471" i="182"/>
  <c r="E1470" i="182"/>
  <c r="E1469" i="182"/>
  <c r="E1468" i="182"/>
  <c r="E1467" i="182"/>
  <c r="E1466" i="182"/>
  <c r="E1465" i="182"/>
  <c r="E1464" i="182"/>
  <c r="E1463" i="182"/>
  <c r="E1462" i="182"/>
  <c r="E1461" i="182"/>
  <c r="E1460" i="182"/>
  <c r="E1459" i="182"/>
  <c r="E1458" i="182"/>
  <c r="E1457" i="182"/>
  <c r="E1456" i="182"/>
  <c r="E1455" i="182"/>
  <c r="E1454" i="182"/>
  <c r="E1453" i="182"/>
  <c r="E1452" i="182"/>
  <c r="E1451" i="182"/>
  <c r="E1450" i="182"/>
  <c r="E1449" i="182"/>
  <c r="E1448" i="182"/>
  <c r="E1447" i="182"/>
  <c r="E1446" i="182"/>
  <c r="E1445" i="182"/>
  <c r="E1444" i="182"/>
  <c r="E1443" i="182"/>
  <c r="E1442" i="182"/>
  <c r="E1441" i="182"/>
  <c r="E1440" i="182"/>
  <c r="E1439" i="182"/>
  <c r="E1438" i="182"/>
  <c r="E1437" i="182"/>
  <c r="E1436" i="182"/>
  <c r="E1435" i="182"/>
  <c r="E1434" i="182"/>
  <c r="E1433" i="182"/>
  <c r="E1432" i="182"/>
  <c r="E1431" i="182"/>
  <c r="E1430" i="182"/>
  <c r="E1429" i="182"/>
  <c r="E1428" i="182"/>
  <c r="E1427" i="182"/>
  <c r="E1426" i="182"/>
  <c r="E1425" i="182"/>
  <c r="E1424" i="182"/>
  <c r="E1423" i="182"/>
  <c r="E1422" i="182"/>
  <c r="E1421" i="182"/>
  <c r="E1420" i="182"/>
  <c r="E1419" i="182"/>
  <c r="E1418" i="182"/>
  <c r="E1417" i="182"/>
  <c r="E1416" i="182"/>
  <c r="E1415" i="182" l="1"/>
  <c r="E1414" i="182"/>
  <c r="E1413" i="182"/>
  <c r="E1412" i="182"/>
  <c r="E1411" i="182"/>
  <c r="E1410" i="182"/>
  <c r="E1409" i="182"/>
  <c r="E1408" i="182"/>
  <c r="E1407" i="182"/>
  <c r="E1406" i="182"/>
  <c r="E1405" i="182"/>
  <c r="E1404" i="182"/>
  <c r="E1403" i="182"/>
  <c r="E1402" i="182"/>
  <c r="E1401" i="182"/>
  <c r="E1400" i="182"/>
  <c r="E1399" i="182"/>
  <c r="E1398" i="182"/>
  <c r="E1397" i="182"/>
  <c r="E1396" i="182"/>
  <c r="E1395" i="182"/>
  <c r="E1394" i="182"/>
  <c r="E1393" i="182"/>
  <c r="E1392" i="182"/>
  <c r="E1391" i="182"/>
  <c r="E1390" i="182"/>
  <c r="E1389" i="182"/>
  <c r="E1388" i="182"/>
  <c r="E1387" i="182"/>
  <c r="E1386" i="182"/>
  <c r="E1385" i="182"/>
  <c r="E1384" i="182"/>
  <c r="E1383" i="182"/>
  <c r="E1382" i="182"/>
  <c r="E1381" i="182"/>
  <c r="E1380" i="182"/>
  <c r="E1379" i="182"/>
  <c r="E1378" i="182"/>
  <c r="E1377" i="182"/>
  <c r="E1376" i="182"/>
  <c r="E1375" i="182"/>
  <c r="E1374" i="182"/>
  <c r="E1373" i="182"/>
  <c r="E1372" i="182"/>
  <c r="E1371" i="182"/>
  <c r="E1370" i="182"/>
  <c r="E1369" i="182"/>
  <c r="E1368" i="182"/>
  <c r="E1367" i="182"/>
  <c r="E1366" i="182"/>
  <c r="E1365" i="182"/>
  <c r="E1364" i="182"/>
  <c r="E1363" i="182"/>
  <c r="E1362" i="182"/>
  <c r="E1361" i="182"/>
  <c r="E1360" i="182"/>
  <c r="E1359" i="182"/>
  <c r="E1358" i="182"/>
  <c r="E1357" i="182"/>
  <c r="E1356" i="182"/>
  <c r="E1355" i="182"/>
  <c r="E1354" i="182"/>
  <c r="E1353" i="182"/>
  <c r="E1352" i="182"/>
  <c r="E1351" i="182"/>
  <c r="E1350" i="182"/>
  <c r="E1349" i="182"/>
  <c r="E1348" i="182"/>
  <c r="E1347" i="182"/>
  <c r="E1346" i="182"/>
  <c r="E1345" i="182"/>
  <c r="E1344" i="182"/>
  <c r="E1343" i="182"/>
  <c r="E1342" i="182"/>
  <c r="E1341" i="182"/>
  <c r="E1340" i="182"/>
  <c r="E1339" i="182"/>
  <c r="E1338" i="182"/>
  <c r="E1337" i="182"/>
  <c r="E1336" i="182"/>
  <c r="E1335" i="182"/>
  <c r="E1334" i="182"/>
  <c r="E1333" i="182"/>
  <c r="E1332" i="182"/>
  <c r="E1331" i="182"/>
  <c r="E1330" i="182"/>
  <c r="E1329" i="182"/>
  <c r="E1328" i="182"/>
  <c r="E1327" i="182"/>
  <c r="E1326" i="182"/>
  <c r="E1325" i="182"/>
  <c r="E1324" i="182"/>
  <c r="E1323" i="182"/>
  <c r="E1322" i="182"/>
  <c r="E1321" i="182"/>
  <c r="E1320" i="182"/>
  <c r="E1319" i="182"/>
  <c r="E1318" i="182"/>
  <c r="E1317" i="182"/>
  <c r="E1316" i="182"/>
  <c r="E1315" i="182"/>
  <c r="E1314" i="182"/>
  <c r="E1313" i="182"/>
  <c r="E1312" i="182"/>
  <c r="E1311" i="182"/>
  <c r="E1310" i="182"/>
  <c r="E1309" i="182"/>
  <c r="E1308" i="182"/>
  <c r="E1307" i="182"/>
  <c r="E1306" i="182"/>
  <c r="E1305" i="182"/>
  <c r="E1304" i="182"/>
  <c r="E1303" i="182"/>
  <c r="E1302" i="182"/>
  <c r="E1301" i="182"/>
  <c r="E1300" i="182"/>
  <c r="E1299" i="182"/>
  <c r="E1298" i="182"/>
  <c r="E1297" i="182"/>
  <c r="E1296" i="182"/>
  <c r="E1295" i="182"/>
  <c r="E1294" i="182"/>
  <c r="E1293" i="182"/>
  <c r="E1292" i="182"/>
  <c r="E1291" i="182"/>
  <c r="E1290" i="182"/>
  <c r="E1289" i="182"/>
  <c r="E1288" i="182"/>
  <c r="E1287" i="182"/>
  <c r="E1286" i="182"/>
  <c r="E837" i="182" l="1"/>
  <c r="E836" i="182"/>
  <c r="E835" i="182"/>
  <c r="E834" i="182"/>
  <c r="E833" i="182"/>
  <c r="E832" i="182"/>
  <c r="E831" i="182"/>
  <c r="E830" i="182"/>
  <c r="E852" i="182"/>
  <c r="E851" i="182"/>
  <c r="E850" i="182"/>
  <c r="E849" i="182"/>
  <c r="E848" i="182"/>
  <c r="E847" i="182"/>
  <c r="E846" i="182"/>
  <c r="E845" i="182"/>
  <c r="E844" i="182"/>
  <c r="E843" i="182"/>
  <c r="E842" i="182"/>
  <c r="E841" i="182"/>
  <c r="E840" i="182"/>
  <c r="E829" i="182"/>
  <c r="E828" i="182"/>
  <c r="E713" i="182"/>
  <c r="E712" i="182"/>
  <c r="E711" i="182"/>
  <c r="E710" i="182"/>
  <c r="E709" i="182"/>
  <c r="E708" i="182"/>
  <c r="E707" i="182"/>
  <c r="E706" i="182"/>
  <c r="E705" i="182"/>
  <c r="E704" i="182"/>
  <c r="E703" i="182"/>
  <c r="E702" i="182"/>
  <c r="E701" i="182"/>
  <c r="E700" i="182"/>
  <c r="E699" i="182"/>
  <c r="E698" i="182"/>
  <c r="E697" i="182"/>
  <c r="E696" i="182"/>
  <c r="E695" i="182"/>
  <c r="E694" i="182"/>
  <c r="E693" i="182"/>
  <c r="E692" i="182"/>
  <c r="E691" i="182"/>
  <c r="E690" i="182"/>
  <c r="E689" i="182"/>
  <c r="E688" i="182"/>
  <c r="E687" i="182"/>
  <c r="E686" i="182"/>
  <c r="E685" i="182"/>
  <c r="E684" i="182"/>
  <c r="E683" i="182"/>
  <c r="E682" i="182"/>
  <c r="E681" i="182"/>
  <c r="E680" i="182"/>
  <c r="E679" i="182"/>
  <c r="E678" i="182"/>
  <c r="E677" i="182"/>
  <c r="E676" i="182"/>
  <c r="E675" i="182"/>
  <c r="E674" i="182"/>
  <c r="E673" i="182"/>
  <c r="E672" i="182"/>
  <c r="E671" i="182"/>
  <c r="E670" i="182"/>
  <c r="E669" i="182"/>
  <c r="E668" i="182"/>
  <c r="E667" i="182"/>
  <c r="E666" i="182"/>
  <c r="E665" i="182"/>
  <c r="E664" i="182"/>
  <c r="E663" i="182"/>
  <c r="E662" i="182"/>
  <c r="E661" i="182"/>
  <c r="E660" i="182"/>
  <c r="E659" i="182"/>
  <c r="E658" i="182"/>
  <c r="E657" i="182"/>
  <c r="E656" i="182"/>
  <c r="E655" i="182"/>
  <c r="E654" i="182"/>
  <c r="E653" i="182"/>
  <c r="E652" i="182"/>
  <c r="E651" i="182"/>
  <c r="E650" i="182"/>
  <c r="E649" i="182"/>
  <c r="E648" i="182"/>
  <c r="E647" i="182"/>
  <c r="E646" i="182"/>
  <c r="E645" i="182"/>
  <c r="E644" i="182"/>
  <c r="E643" i="182"/>
  <c r="E642" i="182"/>
  <c r="E641" i="182"/>
  <c r="E640" i="182"/>
  <c r="E639" i="182"/>
  <c r="E638" i="182"/>
  <c r="E637" i="182"/>
  <c r="E636" i="182"/>
  <c r="E635" i="182"/>
  <c r="E634" i="182"/>
  <c r="E633" i="182"/>
  <c r="E632" i="182"/>
  <c r="E631" i="182"/>
  <c r="E630" i="182"/>
  <c r="E629" i="182"/>
  <c r="E628" i="182"/>
  <c r="E627" i="182"/>
  <c r="E626" i="182"/>
  <c r="E625" i="182"/>
  <c r="E624" i="182"/>
  <c r="E623" i="182"/>
  <c r="E622" i="182"/>
  <c r="E621" i="182"/>
  <c r="E620" i="182"/>
  <c r="E619" i="182"/>
  <c r="E618" i="182"/>
  <c r="E617" i="182"/>
  <c r="E616" i="182"/>
  <c r="E615" i="182"/>
  <c r="E614" i="182"/>
  <c r="E613" i="182"/>
  <c r="E612" i="182"/>
  <c r="E611" i="182"/>
  <c r="E610" i="182"/>
  <c r="E609" i="182"/>
  <c r="E608" i="182"/>
  <c r="E607" i="182"/>
  <c r="E606" i="182"/>
  <c r="E605" i="182"/>
  <c r="E604" i="182"/>
  <c r="E603" i="182"/>
  <c r="E602" i="182"/>
  <c r="E601" i="182"/>
  <c r="E600" i="182"/>
  <c r="E599" i="182"/>
  <c r="E598" i="182"/>
  <c r="E597" i="182"/>
  <c r="E596" i="182"/>
  <c r="E595" i="182"/>
  <c r="E594" i="182"/>
  <c r="E593" i="182"/>
  <c r="E592" i="182"/>
  <c r="E591" i="182"/>
  <c r="E590" i="182"/>
  <c r="E589" i="182"/>
  <c r="E588" i="182"/>
  <c r="E587" i="182"/>
  <c r="E586" i="182"/>
  <c r="E585" i="182"/>
  <c r="E584" i="182"/>
  <c r="E583" i="182"/>
  <c r="E582" i="182"/>
  <c r="E581" i="182"/>
  <c r="E580" i="182"/>
  <c r="E579" i="182"/>
  <c r="E578" i="182"/>
  <c r="E577" i="182"/>
  <c r="E576" i="182"/>
  <c r="E575" i="182"/>
  <c r="E574" i="182"/>
  <c r="E573" i="182"/>
  <c r="E572" i="182"/>
  <c r="E571" i="182"/>
  <c r="E570" i="182"/>
  <c r="E569" i="182"/>
  <c r="E568" i="182"/>
  <c r="E567" i="182"/>
  <c r="E566" i="182"/>
  <c r="E565" i="182"/>
  <c r="E564" i="182"/>
  <c r="E563" i="182"/>
  <c r="E562" i="182"/>
  <c r="E561" i="182"/>
  <c r="E560" i="182"/>
  <c r="E559" i="182"/>
  <c r="E558" i="182"/>
  <c r="E557" i="182"/>
  <c r="E556" i="182"/>
  <c r="E555" i="182"/>
  <c r="E554" i="182"/>
  <c r="E553" i="182"/>
  <c r="E552" i="182"/>
  <c r="E551" i="182"/>
  <c r="E550" i="182"/>
  <c r="E549" i="182"/>
  <c r="E548" i="182"/>
  <c r="E547" i="182"/>
  <c r="E546" i="182"/>
  <c r="E545" i="182"/>
  <c r="E544" i="182"/>
  <c r="E543" i="182"/>
  <c r="E542" i="182"/>
  <c r="E541" i="182"/>
  <c r="E540" i="182"/>
  <c r="E539" i="182"/>
  <c r="E531" i="182"/>
  <c r="E530" i="182"/>
  <c r="E529" i="182"/>
  <c r="E528" i="182" l="1"/>
  <c r="E527" i="182"/>
  <c r="E526" i="182"/>
  <c r="E525" i="182"/>
  <c r="E524" i="182"/>
  <c r="E523" i="182"/>
  <c r="E522" i="182"/>
  <c r="E521" i="182"/>
  <c r="E520" i="182"/>
  <c r="E519" i="182"/>
  <c r="E518" i="182"/>
  <c r="E517" i="182"/>
  <c r="E516" i="182"/>
  <c r="E515" i="182"/>
  <c r="E514" i="182"/>
  <c r="E513" i="182"/>
  <c r="E512" i="182"/>
  <c r="E511" i="182"/>
  <c r="E510" i="182"/>
  <c r="E509" i="182"/>
  <c r="E508" i="182"/>
  <c r="E507" i="182"/>
  <c r="E506" i="182"/>
  <c r="E505" i="182"/>
  <c r="E504" i="182"/>
  <c r="E503" i="182"/>
  <c r="E502" i="182"/>
  <c r="E501" i="182"/>
  <c r="E500" i="182"/>
  <c r="E499" i="182"/>
  <c r="E498" i="182"/>
  <c r="E497" i="182"/>
  <c r="E496" i="182"/>
  <c r="E495" i="182"/>
  <c r="E494" i="182"/>
  <c r="E493" i="182"/>
  <c r="E492" i="182"/>
  <c r="E491" i="182"/>
  <c r="E490" i="182"/>
  <c r="E489" i="182"/>
  <c r="E488" i="182"/>
  <c r="E487" i="182"/>
  <c r="E486" i="182"/>
  <c r="E485" i="182"/>
  <c r="E484" i="182"/>
  <c r="E483" i="182"/>
  <c r="E482" i="182"/>
  <c r="E481" i="182"/>
  <c r="E480" i="182"/>
  <c r="E479" i="182"/>
  <c r="E478" i="182"/>
  <c r="E477" i="182"/>
  <c r="E476" i="182"/>
  <c r="E475" i="182"/>
  <c r="E735" i="182"/>
  <c r="E734" i="182"/>
  <c r="E733" i="182"/>
  <c r="E732" i="182"/>
  <c r="E731" i="182"/>
  <c r="E730" i="182"/>
  <c r="E729" i="182"/>
  <c r="E728" i="182"/>
  <c r="E727" i="182"/>
  <c r="E726" i="182"/>
  <c r="E725" i="182"/>
  <c r="E724" i="182"/>
  <c r="E723" i="182"/>
  <c r="E722" i="182"/>
  <c r="E721" i="182"/>
  <c r="E720" i="182"/>
  <c r="E719" i="182"/>
  <c r="E718" i="182"/>
  <c r="E717" i="182"/>
  <c r="E716" i="182"/>
  <c r="E715" i="182"/>
  <c r="E714" i="182"/>
  <c r="E765" i="182"/>
  <c r="E764" i="182"/>
  <c r="E763" i="182"/>
  <c r="E762" i="182"/>
  <c r="E761" i="182"/>
  <c r="E760" i="182"/>
  <c r="E759" i="182"/>
  <c r="E758" i="182"/>
  <c r="E757" i="182"/>
  <c r="E756" i="182"/>
  <c r="E755" i="182"/>
  <c r="E754" i="182"/>
  <c r="E753" i="182"/>
  <c r="E752" i="182"/>
  <c r="E751" i="182"/>
  <c r="E750" i="182"/>
  <c r="E749" i="182"/>
  <c r="E748" i="182"/>
  <c r="E747" i="182"/>
  <c r="E746" i="182"/>
  <c r="E745" i="182"/>
  <c r="E744" i="182"/>
  <c r="E743" i="182"/>
  <c r="E742" i="182"/>
  <c r="E741" i="182"/>
  <c r="E740" i="182"/>
  <c r="E739" i="182"/>
  <c r="E738" i="182"/>
  <c r="E737" i="182"/>
  <c r="E736" i="182"/>
  <c r="E809" i="182"/>
  <c r="E808" i="182"/>
  <c r="E807" i="182"/>
  <c r="E806" i="182"/>
  <c r="E805" i="182"/>
  <c r="E804" i="182"/>
  <c r="E803" i="182"/>
  <c r="E802" i="182"/>
  <c r="E801" i="182"/>
  <c r="E800" i="182"/>
  <c r="E799" i="182"/>
  <c r="E798" i="182"/>
  <c r="E797" i="182"/>
  <c r="E796" i="182"/>
  <c r="E795" i="182"/>
  <c r="E794" i="182"/>
  <c r="E793" i="182"/>
  <c r="E792" i="182"/>
  <c r="E791" i="182"/>
  <c r="E790" i="182"/>
  <c r="E789" i="182"/>
  <c r="E788" i="182"/>
  <c r="E787" i="182"/>
  <c r="E786" i="182"/>
  <c r="E785" i="182"/>
  <c r="E784" i="182"/>
  <c r="E783" i="182"/>
  <c r="E782" i="182"/>
  <c r="E781" i="182"/>
  <c r="E780" i="182"/>
  <c r="E779" i="182"/>
  <c r="E778" i="182"/>
  <c r="E777" i="182"/>
  <c r="E776" i="182"/>
  <c r="E775" i="182"/>
  <c r="E774" i="182"/>
  <c r="E773" i="182"/>
  <c r="E772" i="182"/>
  <c r="E771" i="182"/>
  <c r="E766" i="182"/>
  <c r="E1285" i="182"/>
  <c r="E1284" i="182"/>
  <c r="E1283" i="182"/>
  <c r="E1282" i="182"/>
  <c r="E1281" i="182"/>
  <c r="E1280" i="182"/>
  <c r="E1279" i="182"/>
  <c r="E1278" i="182"/>
  <c r="E1277" i="182"/>
  <c r="E1276" i="182"/>
  <c r="E1275" i="182"/>
  <c r="E1274" i="182"/>
  <c r="E1273" i="182"/>
  <c r="E1272" i="182"/>
  <c r="E1271" i="182"/>
  <c r="E1270" i="182"/>
  <c r="E1269" i="182"/>
  <c r="E1268" i="182"/>
  <c r="E1267" i="182"/>
  <c r="E1266" i="182"/>
  <c r="E1265" i="182"/>
  <c r="E1264" i="182"/>
  <c r="E1263" i="182"/>
  <c r="E1262" i="182"/>
  <c r="E1261" i="182"/>
  <c r="E1260" i="182"/>
  <c r="E1259" i="182"/>
  <c r="E1258" i="182"/>
  <c r="E1257" i="182"/>
  <c r="E1256" i="182"/>
  <c r="E1255" i="182"/>
  <c r="E1254" i="182"/>
  <c r="E1253" i="182"/>
  <c r="E1252" i="182"/>
  <c r="E1251" i="182"/>
  <c r="E1250" i="182"/>
  <c r="E1249" i="182"/>
  <c r="E1248" i="182"/>
  <c r="E1247" i="182"/>
  <c r="E1246" i="182"/>
  <c r="E1245" i="182"/>
  <c r="E1244" i="182"/>
  <c r="E1243" i="182"/>
  <c r="E1242" i="182"/>
  <c r="E1241" i="182"/>
  <c r="E1240" i="182"/>
  <c r="E1239" i="182"/>
  <c r="E1238" i="182"/>
  <c r="E1237" i="182"/>
  <c r="E1236" i="182"/>
  <c r="E1235" i="182"/>
  <c r="E1234" i="182"/>
  <c r="E1233" i="182"/>
  <c r="E1232" i="182"/>
  <c r="E1231" i="182"/>
  <c r="E1230" i="182"/>
  <c r="E1229" i="182"/>
  <c r="E1228" i="182"/>
  <c r="E1227" i="182"/>
  <c r="E1226" i="182"/>
  <c r="E1734" i="182"/>
  <c r="E1733" i="182"/>
  <c r="E1732" i="182"/>
  <c r="E1731" i="182"/>
  <c r="E1730" i="182"/>
  <c r="E1729" i="182"/>
  <c r="E1728" i="182"/>
  <c r="E1727" i="182"/>
  <c r="E1726" i="182"/>
  <c r="E1725" i="182"/>
  <c r="E1724" i="182"/>
  <c r="E1723" i="182"/>
  <c r="E1722" i="182"/>
  <c r="E1721" i="182"/>
  <c r="E1720" i="182"/>
  <c r="E1719" i="182"/>
  <c r="E1718" i="182"/>
  <c r="E1717" i="182"/>
  <c r="E1716" i="182"/>
  <c r="E1715" i="182"/>
  <c r="E1714" i="182"/>
  <c r="E1713" i="182"/>
  <c r="E1712" i="182"/>
  <c r="E1711" i="182"/>
  <c r="E1710" i="182"/>
  <c r="E474" i="182" l="1"/>
  <c r="E473" i="182"/>
  <c r="E472" i="182"/>
  <c r="E471" i="182"/>
  <c r="E470" i="182"/>
  <c r="E469" i="182"/>
  <c r="E468" i="182"/>
  <c r="E467" i="182"/>
  <c r="E465" i="182"/>
  <c r="E464" i="182"/>
  <c r="E463" i="182"/>
  <c r="E462" i="182"/>
  <c r="E461" i="182"/>
  <c r="E460" i="182"/>
  <c r="E459" i="182"/>
  <c r="E458" i="182"/>
  <c r="E457" i="182"/>
  <c r="E456" i="182"/>
  <c r="E455" i="182"/>
  <c r="E454" i="182"/>
  <c r="E453" i="182"/>
  <c r="E452" i="182"/>
  <c r="E450" i="182"/>
  <c r="E449" i="182"/>
  <c r="E448" i="182"/>
  <c r="E447" i="182"/>
  <c r="E446" i="182"/>
  <c r="E84" i="182" l="1"/>
  <c r="E83" i="182"/>
  <c r="E82" i="182"/>
  <c r="E81" i="182"/>
  <c r="E80" i="182"/>
  <c r="E79" i="182"/>
  <c r="E78" i="182"/>
  <c r="E77" i="182"/>
  <c r="E76" i="182"/>
  <c r="E75" i="182"/>
  <c r="E74" i="182"/>
  <c r="E73" i="182"/>
  <c r="E72" i="182"/>
  <c r="E71" i="182"/>
  <c r="E70" i="182"/>
  <c r="E69" i="182"/>
  <c r="E68" i="182"/>
  <c r="E67" i="182"/>
  <c r="E66" i="182"/>
  <c r="E65" i="182"/>
  <c r="E64" i="182"/>
  <c r="E63" i="182"/>
  <c r="E62" i="182"/>
  <c r="E61" i="182"/>
  <c r="E60" i="182"/>
  <c r="E59" i="182"/>
  <c r="E58" i="182"/>
  <c r="E57" i="182"/>
  <c r="E56" i="182"/>
  <c r="E55" i="182"/>
  <c r="E54" i="182"/>
  <c r="E53" i="182"/>
  <c r="E52" i="182"/>
  <c r="E51" i="182"/>
  <c r="E50" i="182"/>
  <c r="E49" i="182"/>
  <c r="E48" i="182"/>
  <c r="E47" i="182"/>
  <c r="E46" i="182"/>
  <c r="E45" i="182"/>
  <c r="E44" i="182"/>
  <c r="E43" i="182"/>
  <c r="E42" i="182"/>
  <c r="E41" i="182"/>
  <c r="E40" i="182"/>
  <c r="E39" i="182"/>
  <c r="E38" i="182"/>
  <c r="E37" i="182"/>
  <c r="E36" i="182"/>
  <c r="E35" i="182"/>
  <c r="E34" i="182"/>
  <c r="E33" i="182"/>
  <c r="E32" i="182"/>
  <c r="E31" i="182"/>
  <c r="E30" i="182"/>
  <c r="E29" i="182"/>
  <c r="E28" i="182"/>
  <c r="E27" i="182"/>
  <c r="E26" i="182"/>
  <c r="E25" i="182"/>
  <c r="E24" i="182"/>
  <c r="E23" i="182"/>
  <c r="E22" i="182"/>
  <c r="E21" i="182"/>
  <c r="E20" i="182"/>
  <c r="E19" i="182"/>
  <c r="E18" i="182"/>
  <c r="E17" i="182"/>
  <c r="E16" i="182"/>
  <c r="E15" i="182"/>
  <c r="E14" i="182"/>
  <c r="E13" i="182"/>
  <c r="E12" i="182"/>
  <c r="E11" i="182"/>
  <c r="E10" i="182"/>
  <c r="E9" i="182"/>
  <c r="E8" i="182"/>
  <c r="E7" i="182"/>
  <c r="A1" i="182"/>
  <c r="B2" i="181"/>
  <c r="A9" i="181"/>
  <c r="A12" i="181" s="1"/>
  <c r="A15" i="181" s="1"/>
  <c r="A18" i="181" s="1"/>
  <c r="A21" i="181" s="1"/>
  <c r="A24" i="181" s="1"/>
  <c r="A27" i="181" s="1"/>
  <c r="B7" i="179" l="1"/>
  <c r="B8" i="179" s="1"/>
  <c r="B9" i="179" s="1"/>
  <c r="B10" i="179" s="1"/>
  <c r="B11" i="179" s="1"/>
  <c r="B12" i="179" s="1"/>
  <c r="B13" i="179" s="1"/>
  <c r="B14" i="179" s="1"/>
  <c r="B15" i="179" s="1"/>
  <c r="B16" i="179" s="1"/>
  <c r="B17" i="179" s="1"/>
  <c r="B18" i="179" s="1"/>
  <c r="B19" i="179" s="1"/>
  <c r="B20" i="179" s="1"/>
  <c r="B21" i="179" s="1"/>
  <c r="B22" i="179" s="1"/>
  <c r="B23" i="179" s="1"/>
  <c r="E3" i="179" l="1"/>
  <c r="B2" i="179"/>
  <c r="A12" i="176" l="1"/>
  <c r="C4" i="176"/>
  <c r="A6" i="176"/>
  <c r="A8" i="176" s="1"/>
  <c r="A10" i="176" s="1"/>
  <c r="B2" i="176"/>
  <c r="C5" i="162" l="1"/>
  <c r="B2" i="174" l="1"/>
  <c r="A32" i="174"/>
  <c r="C39" i="118" l="1"/>
  <c r="B2" i="173"/>
  <c r="A8" i="173"/>
  <c r="A11" i="173" s="1"/>
  <c r="A19" i="173" s="1"/>
  <c r="A25" i="173" s="1"/>
  <c r="A28" i="173" s="1"/>
  <c r="A31" i="173" s="1"/>
  <c r="A35" i="173" s="1"/>
  <c r="A37" i="173" s="1"/>
  <c r="C3" i="173"/>
  <c r="B2" i="171"/>
  <c r="B2" i="170"/>
  <c r="A6" i="171"/>
  <c r="A13" i="171" s="1"/>
  <c r="A18" i="171" s="1"/>
  <c r="A20" i="171" s="1"/>
  <c r="A22" i="171" s="1"/>
  <c r="A24" i="171" s="1"/>
  <c r="A26" i="171" s="1"/>
  <c r="A28" i="171" s="1"/>
  <c r="A35" i="171" s="1"/>
  <c r="A42" i="171" s="1"/>
  <c r="A47" i="171" s="1"/>
  <c r="A49" i="171" s="1"/>
  <c r="A51" i="171" s="1"/>
  <c r="A53" i="171" s="1"/>
  <c r="A55" i="171" s="1"/>
  <c r="A57" i="171" s="1"/>
  <c r="C4" i="171"/>
  <c r="A6" i="170"/>
  <c r="A13" i="170" s="1"/>
  <c r="A20" i="170" s="1"/>
  <c r="A27" i="170" s="1"/>
  <c r="A35" i="170" s="1"/>
  <c r="A40" i="170" s="1"/>
  <c r="A42" i="170" s="1"/>
  <c r="A44" i="170" s="1"/>
  <c r="A46" i="170" s="1"/>
  <c r="A48" i="170" s="1"/>
  <c r="A43" i="154"/>
  <c r="A41" i="154"/>
  <c r="A53" i="170" l="1"/>
  <c r="C7" i="162"/>
  <c r="C6" i="162"/>
  <c r="C7" i="161"/>
  <c r="C6" i="161"/>
  <c r="C5" i="161"/>
  <c r="B2" i="162"/>
  <c r="A13" i="161"/>
  <c r="A21" i="161" s="1"/>
  <c r="A27" i="161" s="1"/>
  <c r="A36" i="161" s="1"/>
  <c r="A37" i="161" s="1"/>
  <c r="A38" i="161" s="1"/>
  <c r="A40" i="161" s="1"/>
  <c r="B2" i="161"/>
  <c r="A7" i="138" l="1"/>
  <c r="A9" i="138" s="1"/>
  <c r="B2" i="155" l="1"/>
  <c r="A22" i="155"/>
  <c r="A39" i="155" s="1"/>
  <c r="B3" i="155"/>
  <c r="B2" i="154"/>
  <c r="D2" i="154" s="1"/>
  <c r="A8" i="154"/>
  <c r="A15" i="154" s="1"/>
  <c r="A22" i="154" s="1"/>
  <c r="A31" i="154" s="1"/>
  <c r="A35" i="154" s="1"/>
  <c r="D3" i="154"/>
  <c r="C3" i="154"/>
  <c r="D3" i="123"/>
  <c r="A44" i="123"/>
  <c r="B7" i="123"/>
  <c r="B2" i="152" l="1"/>
  <c r="A19" i="152"/>
  <c r="B17" i="152"/>
  <c r="B16" i="152"/>
  <c r="B15" i="152"/>
  <c r="B14" i="152"/>
  <c r="B13" i="152"/>
  <c r="B12" i="152"/>
  <c r="B11" i="152"/>
  <c r="E770" i="182" s="1"/>
  <c r="B10" i="152"/>
  <c r="E769" i="182" s="1"/>
  <c r="B9" i="152"/>
  <c r="E768" i="182" s="1"/>
  <c r="B8" i="152"/>
  <c r="E767" i="182" s="1"/>
  <c r="B2" i="149"/>
  <c r="B2" i="147"/>
  <c r="A13" i="147"/>
  <c r="A20" i="147" s="1"/>
  <c r="A27" i="147" s="1"/>
  <c r="A32" i="125"/>
  <c r="A37" i="118"/>
  <c r="A34" i="118"/>
  <c r="A8" i="118"/>
  <c r="B2" i="143" l="1"/>
  <c r="A8" i="143"/>
  <c r="A11" i="143" s="1"/>
  <c r="A14" i="143" s="1"/>
  <c r="A17" i="143" s="1"/>
  <c r="A20" i="143" s="1"/>
  <c r="B2" i="138"/>
  <c r="B2" i="123" l="1"/>
  <c r="B2" i="125"/>
  <c r="B2" i="118"/>
  <c r="A1" i="127" l="1"/>
  <c r="A33" i="123" l="1"/>
  <c r="G42" i="118" l="1"/>
  <c r="C41" i="118" s="1"/>
  <c r="C294" i="100" l="1"/>
  <c r="D294" i="100" s="1"/>
  <c r="C293" i="100"/>
  <c r="D293" i="100" s="1"/>
  <c r="C292" i="100"/>
  <c r="D292" i="100" s="1"/>
  <c r="C291" i="100"/>
  <c r="D291" i="100" s="1"/>
  <c r="C290" i="100"/>
  <c r="D290" i="100" s="1"/>
  <c r="C289" i="100"/>
  <c r="D289" i="100" s="1"/>
  <c r="C288" i="100"/>
  <c r="D288" i="100" s="1"/>
  <c r="C287" i="100"/>
  <c r="D287" i="100" s="1"/>
  <c r="C286" i="100"/>
  <c r="D286" i="100" s="1"/>
  <c r="C285" i="100"/>
  <c r="D285" i="100" s="1"/>
  <c r="C284" i="100"/>
  <c r="D284" i="100" s="1"/>
  <c r="C283" i="100"/>
  <c r="D283" i="100" s="1"/>
  <c r="C282" i="100"/>
  <c r="D282" i="100" s="1"/>
  <c r="C281" i="100"/>
  <c r="D281" i="100" s="1"/>
  <c r="C280" i="100"/>
  <c r="D280" i="100" s="1"/>
  <c r="C279" i="100"/>
  <c r="D279" i="100" s="1"/>
  <c r="C278" i="100"/>
  <c r="D278" i="100" s="1"/>
  <c r="C277" i="100"/>
  <c r="D277" i="100" s="1"/>
  <c r="C276" i="100"/>
  <c r="D276" i="100" s="1"/>
  <c r="C275" i="100"/>
  <c r="D275" i="100" s="1"/>
  <c r="C274" i="100"/>
  <c r="D274" i="100" s="1"/>
  <c r="C273" i="100"/>
  <c r="D273" i="100" s="1"/>
  <c r="C272" i="100"/>
  <c r="D272" i="100" s="1"/>
  <c r="C271" i="100"/>
  <c r="D271" i="100" s="1"/>
  <c r="C270" i="100"/>
  <c r="D270" i="100" s="1"/>
  <c r="C269" i="100"/>
  <c r="D269" i="100" s="1"/>
  <c r="C268" i="100"/>
  <c r="D268" i="100" s="1"/>
  <c r="C267" i="100"/>
  <c r="D267" i="100" s="1"/>
  <c r="C266" i="100"/>
  <c r="D266" i="100" s="1"/>
  <c r="C265" i="100"/>
  <c r="D265" i="100" s="1"/>
  <c r="C264" i="100"/>
  <c r="D264" i="100" s="1"/>
  <c r="C263" i="100"/>
  <c r="D263" i="100" s="1"/>
  <c r="C262" i="100"/>
  <c r="D262" i="100" s="1"/>
  <c r="C261" i="100"/>
  <c r="D261" i="100" s="1"/>
  <c r="C260" i="100"/>
  <c r="D260" i="100" s="1"/>
  <c r="C259" i="100"/>
  <c r="D259" i="100" s="1"/>
  <c r="C258" i="100"/>
  <c r="D258" i="100" s="1"/>
  <c r="C257" i="100"/>
  <c r="D257" i="100" s="1"/>
  <c r="C256" i="100"/>
  <c r="D256" i="100" s="1"/>
  <c r="C255" i="100"/>
  <c r="D255" i="100" s="1"/>
  <c r="C254" i="100"/>
  <c r="D254" i="100" s="1"/>
  <c r="C253" i="100"/>
  <c r="D253" i="100" s="1"/>
  <c r="C252" i="100"/>
  <c r="D252" i="100" s="1"/>
  <c r="C251" i="100"/>
  <c r="D251" i="100" s="1"/>
  <c r="C250" i="100"/>
  <c r="D250" i="100" s="1"/>
  <c r="C249" i="100"/>
  <c r="C248" i="100"/>
  <c r="D248" i="100" s="1"/>
  <c r="C247" i="100"/>
  <c r="D247" i="100" s="1"/>
  <c r="C246" i="100"/>
  <c r="D246" i="100" s="1"/>
  <c r="C245" i="100"/>
  <c r="D245" i="100" s="1"/>
  <c r="C244" i="100"/>
  <c r="D244" i="100" s="1"/>
  <c r="C243" i="100"/>
  <c r="D243" i="100" s="1"/>
  <c r="C242" i="100"/>
  <c r="D242" i="100" s="1"/>
  <c r="C241" i="100"/>
  <c r="D241" i="100" s="1"/>
  <c r="C240" i="100"/>
  <c r="D240" i="100" s="1"/>
  <c r="C239" i="100"/>
  <c r="D239" i="100" s="1"/>
  <c r="C238" i="100"/>
  <c r="D238" i="100" s="1"/>
  <c r="C237" i="100"/>
  <c r="D237" i="100" s="1"/>
  <c r="C236" i="100"/>
  <c r="D236" i="100" s="1"/>
  <c r="C235" i="100"/>
  <c r="D235" i="100" s="1"/>
  <c r="C234" i="100"/>
  <c r="D234" i="100" s="1"/>
  <c r="C233" i="100"/>
  <c r="D233" i="100" s="1"/>
  <c r="C232" i="100"/>
  <c r="D232" i="100" s="1"/>
  <c r="C231" i="100"/>
  <c r="D231" i="100" s="1"/>
  <c r="C230" i="100"/>
  <c r="D230" i="100" s="1"/>
  <c r="C229" i="100"/>
  <c r="D229" i="100" s="1"/>
  <c r="C228" i="100"/>
  <c r="D228" i="100" s="1"/>
  <c r="C227" i="100"/>
  <c r="D227" i="100" s="1"/>
  <c r="C226" i="100"/>
  <c r="D226" i="100" s="1"/>
  <c r="C225" i="100"/>
  <c r="D225" i="100" s="1"/>
  <c r="C224" i="100"/>
  <c r="D224" i="100" s="1"/>
  <c r="C223" i="100"/>
  <c r="D223" i="100" s="1"/>
  <c r="C222" i="100"/>
  <c r="D222" i="100" s="1"/>
  <c r="D221" i="100"/>
  <c r="D220" i="100"/>
  <c r="D219" i="100"/>
  <c r="D218" i="100"/>
  <c r="D217" i="100"/>
  <c r="D216" i="100"/>
  <c r="D215" i="100"/>
  <c r="D214" i="100"/>
  <c r="C213" i="100"/>
  <c r="D213" i="100" s="1"/>
  <c r="C212" i="100"/>
  <c r="D212" i="100" s="1"/>
  <c r="C211" i="100"/>
  <c r="D211" i="100" s="1"/>
  <c r="C210" i="100"/>
  <c r="D210" i="100" s="1"/>
  <c r="C209" i="100"/>
  <c r="D209" i="100" s="1"/>
  <c r="C208" i="100"/>
  <c r="D208" i="100" s="1"/>
  <c r="C205" i="100"/>
  <c r="D205" i="100" s="1"/>
  <c r="C204" i="100"/>
  <c r="D204" i="100" s="1"/>
  <c r="C203" i="100"/>
  <c r="D203" i="100" s="1"/>
  <c r="C202" i="100"/>
  <c r="D202" i="100" s="1"/>
  <c r="C201" i="100"/>
  <c r="D201" i="100" s="1"/>
  <c r="C200" i="100"/>
  <c r="D200" i="100" s="1"/>
  <c r="C199" i="100"/>
  <c r="D199" i="100" s="1"/>
  <c r="C198" i="100"/>
  <c r="D198" i="100" s="1"/>
  <c r="C197" i="100"/>
  <c r="D197" i="100" s="1"/>
  <c r="C196" i="100"/>
  <c r="D196" i="100" s="1"/>
  <c r="C195" i="100"/>
  <c r="D195" i="100" s="1"/>
  <c r="C194" i="100"/>
  <c r="D194" i="100" s="1"/>
  <c r="C193" i="100"/>
  <c r="D193" i="100" s="1"/>
  <c r="C192" i="100"/>
  <c r="D192" i="100" s="1"/>
  <c r="C191" i="100"/>
  <c r="D191" i="100" s="1"/>
  <c r="C190" i="100"/>
  <c r="D190" i="100" s="1"/>
  <c r="C189" i="100"/>
  <c r="D189" i="100" s="1"/>
  <c r="C188" i="100"/>
  <c r="D188" i="100" s="1"/>
  <c r="C187" i="100"/>
  <c r="D187" i="100" s="1"/>
  <c r="C186" i="100"/>
  <c r="D186" i="100" s="1"/>
  <c r="C185" i="100"/>
  <c r="D185" i="100" s="1"/>
  <c r="C184" i="100"/>
  <c r="D184" i="100" s="1"/>
  <c r="C183" i="100"/>
  <c r="D183" i="100" s="1"/>
  <c r="C182" i="100"/>
  <c r="D182" i="100" s="1"/>
  <c r="C181" i="100"/>
  <c r="D181" i="100" s="1"/>
  <c r="C180" i="100"/>
  <c r="D180" i="100" s="1"/>
  <c r="C179" i="100"/>
  <c r="D179" i="100" s="1"/>
  <c r="C178" i="100"/>
  <c r="D178" i="100" s="1"/>
  <c r="C177" i="100"/>
  <c r="D177" i="100" s="1"/>
  <c r="C176" i="100"/>
  <c r="D176" i="100" s="1"/>
  <c r="C175" i="100"/>
  <c r="D175" i="100" s="1"/>
  <c r="C174" i="100"/>
  <c r="D174" i="100" s="1"/>
  <c r="C173" i="100"/>
  <c r="D173" i="100" s="1"/>
  <c r="C172" i="100"/>
  <c r="D172" i="100" s="1"/>
  <c r="C171" i="100"/>
  <c r="D171" i="100" s="1"/>
  <c r="C170" i="100"/>
  <c r="D170" i="100" s="1"/>
  <c r="C169" i="100"/>
  <c r="D169" i="100" s="1"/>
  <c r="C168" i="100"/>
  <c r="D168" i="100" s="1"/>
  <c r="C167" i="100"/>
  <c r="D167" i="100" s="1"/>
  <c r="C166" i="100"/>
  <c r="D166" i="100" s="1"/>
  <c r="C165" i="100"/>
  <c r="D165" i="100" s="1"/>
  <c r="C164" i="100"/>
  <c r="D164" i="100" s="1"/>
  <c r="C163" i="100"/>
  <c r="D163" i="100" s="1"/>
  <c r="C162" i="100"/>
  <c r="D162" i="100" s="1"/>
  <c r="C161" i="100"/>
  <c r="D161" i="100" s="1"/>
  <c r="C160" i="100"/>
  <c r="D160" i="100" s="1"/>
  <c r="C159" i="100"/>
  <c r="D159" i="100" s="1"/>
  <c r="C158" i="100"/>
  <c r="D158" i="100" s="1"/>
  <c r="C157" i="100"/>
  <c r="D157" i="100" s="1"/>
  <c r="C156" i="100"/>
  <c r="D156" i="100" s="1"/>
  <c r="D155" i="100"/>
  <c r="D154" i="100"/>
  <c r="D153" i="100"/>
  <c r="D152" i="100"/>
  <c r="D151" i="100"/>
  <c r="D150" i="100"/>
  <c r="D149" i="100"/>
  <c r="D148" i="100"/>
  <c r="D147" i="100"/>
  <c r="D146" i="100"/>
  <c r="D145" i="100"/>
  <c r="D144" i="100"/>
  <c r="D143" i="100"/>
  <c r="D142" i="100"/>
  <c r="D141" i="100"/>
  <c r="D140" i="100"/>
  <c r="D139" i="100"/>
  <c r="D138" i="100"/>
  <c r="D137" i="100"/>
  <c r="D136" i="100"/>
  <c r="D135" i="100"/>
  <c r="D134" i="100"/>
  <c r="D133" i="100"/>
  <c r="D132" i="100"/>
  <c r="D131" i="100"/>
  <c r="D130" i="100"/>
  <c r="D129" i="100"/>
  <c r="D128" i="100"/>
  <c r="D127" i="100"/>
  <c r="D126" i="100"/>
  <c r="D125" i="100"/>
  <c r="D124" i="100"/>
  <c r="D123" i="100"/>
  <c r="D122" i="100"/>
  <c r="D121" i="100"/>
  <c r="D120" i="100"/>
  <c r="D119" i="100"/>
  <c r="D118" i="100"/>
  <c r="D117" i="100"/>
  <c r="D116" i="100"/>
  <c r="D115" i="100"/>
  <c r="D114" i="100"/>
  <c r="D113" i="100"/>
  <c r="D112" i="100"/>
  <c r="D111" i="100"/>
  <c r="D110" i="100"/>
  <c r="D109" i="100"/>
  <c r="D108" i="100"/>
  <c r="D107" i="100"/>
  <c r="C106" i="100"/>
  <c r="D106" i="100" s="1"/>
  <c r="D105" i="100"/>
  <c r="D104" i="100"/>
  <c r="C103" i="100"/>
  <c r="D103" i="100" s="1"/>
  <c r="C102" i="100"/>
  <c r="D102" i="100" s="1"/>
  <c r="D101" i="100"/>
  <c r="C100" i="100"/>
  <c r="D100" i="100" s="1"/>
  <c r="C99" i="100"/>
  <c r="D99" i="100" s="1"/>
  <c r="C98" i="100"/>
  <c r="D98" i="100" s="1"/>
  <c r="C97" i="100"/>
  <c r="D97" i="100" s="1"/>
  <c r="C96" i="100"/>
  <c r="D96" i="100" s="1"/>
  <c r="C95" i="100"/>
  <c r="D95" i="100" s="1"/>
  <c r="C94" i="100"/>
  <c r="D94" i="100" s="1"/>
  <c r="C93" i="100"/>
  <c r="D93" i="100" s="1"/>
  <c r="C92" i="100"/>
  <c r="D92" i="100" s="1"/>
  <c r="C91" i="100"/>
  <c r="D91" i="100" s="1"/>
  <c r="C90" i="100"/>
  <c r="D90" i="100" s="1"/>
  <c r="C89" i="100"/>
  <c r="D89" i="100" s="1"/>
  <c r="C88" i="100"/>
  <c r="D88" i="100" s="1"/>
  <c r="C87" i="100"/>
  <c r="D87" i="100" s="1"/>
  <c r="C86" i="100"/>
  <c r="D86" i="100" s="1"/>
  <c r="C85" i="100"/>
  <c r="D85" i="100" s="1"/>
  <c r="C84" i="100"/>
  <c r="D84" i="100" s="1"/>
  <c r="C83" i="100"/>
  <c r="D83" i="100" s="1"/>
  <c r="C82" i="100"/>
  <c r="D82" i="100" s="1"/>
  <c r="C77" i="100"/>
  <c r="D77" i="100" s="1"/>
  <c r="C76" i="100"/>
  <c r="D76" i="100" s="1"/>
  <c r="C75" i="100"/>
  <c r="D75" i="100" s="1"/>
  <c r="C74" i="100"/>
  <c r="D74" i="100" s="1"/>
  <c r="C73" i="100"/>
  <c r="D73" i="100" s="1"/>
  <c r="D72" i="100"/>
  <c r="C71" i="100"/>
  <c r="D71" i="100" s="1"/>
  <c r="C70" i="100"/>
  <c r="D70" i="100" s="1"/>
  <c r="C69" i="100"/>
  <c r="D69" i="100" s="1"/>
  <c r="C68" i="100"/>
  <c r="D68" i="100" s="1"/>
  <c r="C67" i="100"/>
  <c r="D67" i="100" s="1"/>
  <c r="C66" i="100"/>
  <c r="D66" i="100" s="1"/>
  <c r="D65" i="100"/>
  <c r="C64" i="100"/>
  <c r="D64" i="100" s="1"/>
  <c r="C62" i="100"/>
  <c r="D62" i="100" s="1"/>
  <c r="C61" i="100"/>
  <c r="D61" i="100" s="1"/>
  <c r="D59" i="100"/>
  <c r="C58" i="100"/>
  <c r="D58" i="100" s="1"/>
  <c r="C51" i="100"/>
  <c r="D51" i="100" s="1"/>
  <c r="C50" i="100"/>
  <c r="D50" i="100" s="1"/>
  <c r="C49" i="100"/>
  <c r="D49" i="100" s="1"/>
  <c r="C48" i="100"/>
  <c r="D48" i="100" s="1"/>
  <c r="C47" i="100"/>
  <c r="D47" i="100" s="1"/>
  <c r="C46" i="100"/>
  <c r="D46" i="100" s="1"/>
  <c r="D45" i="100"/>
  <c r="D44" i="100"/>
  <c r="C42" i="100"/>
  <c r="D42" i="100" s="1"/>
  <c r="C41" i="100"/>
  <c r="D41" i="100" s="1"/>
  <c r="C40" i="100"/>
  <c r="D40" i="100" s="1"/>
  <c r="C39" i="100"/>
  <c r="D39" i="100" s="1"/>
  <c r="C38" i="100"/>
  <c r="D38" i="100" s="1"/>
  <c r="C37" i="100"/>
  <c r="D37" i="100" s="1"/>
  <c r="C36" i="100"/>
  <c r="D36" i="100" s="1"/>
  <c r="C35" i="100"/>
  <c r="D35" i="100" s="1"/>
  <c r="C34" i="100"/>
  <c r="D34" i="100" s="1"/>
  <c r="C33" i="100"/>
  <c r="D33" i="100" s="1"/>
  <c r="C32" i="100"/>
  <c r="D32" i="100" s="1"/>
  <c r="C31" i="100"/>
  <c r="D31" i="100" s="1"/>
  <c r="C30" i="100"/>
  <c r="D30" i="100" s="1"/>
  <c r="C29" i="100"/>
  <c r="D29" i="100" s="1"/>
  <c r="C28" i="100"/>
  <c r="D28" i="100" s="1"/>
  <c r="C26" i="100"/>
  <c r="D26" i="100" s="1"/>
  <c r="C25" i="100"/>
  <c r="D25" i="100" s="1"/>
  <c r="C24" i="100"/>
  <c r="D24" i="100" s="1"/>
  <c r="S23" i="100"/>
  <c r="R23" i="100"/>
  <c r="Q23" i="100"/>
  <c r="P23" i="100"/>
  <c r="O23" i="100"/>
  <c r="N23" i="100"/>
  <c r="M23" i="100"/>
  <c r="L23" i="100"/>
  <c r="K23" i="100"/>
  <c r="J23" i="100"/>
  <c r="C23" i="100"/>
  <c r="D23" i="100" s="1"/>
  <c r="S22" i="100"/>
  <c r="R22" i="100"/>
  <c r="Q22" i="100"/>
  <c r="P22" i="100"/>
  <c r="O22" i="100"/>
  <c r="N22" i="100"/>
  <c r="M22" i="100"/>
  <c r="L22" i="100"/>
  <c r="K22" i="100"/>
  <c r="J22" i="100"/>
  <c r="C22" i="100"/>
  <c r="D22" i="100" s="1"/>
  <c r="S21" i="100"/>
  <c r="R21" i="100"/>
  <c r="Q21" i="100"/>
  <c r="P21" i="100"/>
  <c r="O21" i="100"/>
  <c r="N21" i="100"/>
  <c r="M21" i="100"/>
  <c r="L21" i="100"/>
  <c r="K21" i="100"/>
  <c r="J21" i="100"/>
  <c r="C21" i="100"/>
  <c r="D21" i="100" s="1"/>
  <c r="J20" i="100"/>
  <c r="C20" i="100"/>
  <c r="D20" i="100" s="1"/>
  <c r="C19" i="100"/>
  <c r="D19" i="100" s="1"/>
  <c r="C18" i="100"/>
  <c r="D18" i="100" s="1"/>
  <c r="D17" i="100"/>
  <c r="D16" i="100"/>
  <c r="C15" i="100"/>
  <c r="D15" i="100" s="1"/>
  <c r="AI14" i="100"/>
  <c r="AH14" i="100"/>
  <c r="AG14" i="100"/>
  <c r="AF14" i="100"/>
  <c r="AE14" i="100"/>
  <c r="AD14" i="100"/>
  <c r="AC14" i="100"/>
  <c r="AB14" i="100"/>
  <c r="AA14" i="100"/>
  <c r="Z14" i="100"/>
  <c r="Y14" i="100"/>
  <c r="X14" i="100"/>
  <c r="W14" i="100"/>
  <c r="V14" i="100"/>
  <c r="U14" i="100"/>
  <c r="T14" i="100"/>
  <c r="S14" i="100"/>
  <c r="R14" i="100"/>
  <c r="Q14" i="100"/>
  <c r="P14" i="100"/>
  <c r="O14" i="100"/>
  <c r="N14" i="100"/>
  <c r="M14" i="100"/>
  <c r="L14" i="100"/>
  <c r="K14" i="100"/>
  <c r="J14" i="100"/>
  <c r="C14" i="100"/>
  <c r="D14" i="100" s="1"/>
  <c r="AI13" i="100"/>
  <c r="AH13" i="100"/>
  <c r="AG13" i="100"/>
  <c r="AF13" i="100"/>
  <c r="AE13" i="100"/>
  <c r="AD13" i="100"/>
  <c r="AC13" i="100"/>
  <c r="AB13" i="100"/>
  <c r="AA13" i="100"/>
  <c r="Z13" i="100"/>
  <c r="Y13" i="100"/>
  <c r="X13" i="100"/>
  <c r="W13" i="100"/>
  <c r="V13" i="100"/>
  <c r="U13" i="100"/>
  <c r="T13" i="100"/>
  <c r="S13" i="100"/>
  <c r="R13" i="100"/>
  <c r="Q13" i="100"/>
  <c r="P13" i="100"/>
  <c r="O13" i="100"/>
  <c r="N13" i="100"/>
  <c r="M13" i="100"/>
  <c r="L13" i="100"/>
  <c r="K13" i="100"/>
  <c r="J13" i="100"/>
  <c r="C13" i="100"/>
  <c r="D13" i="100" s="1"/>
  <c r="AI12" i="100"/>
  <c r="AH12" i="100"/>
  <c r="AG12" i="100"/>
  <c r="AF12" i="100"/>
  <c r="AE12" i="100"/>
  <c r="AD12" i="100"/>
  <c r="AC12" i="100"/>
  <c r="AB12" i="100"/>
  <c r="AA12" i="100"/>
  <c r="Z12" i="100"/>
  <c r="Y12" i="100"/>
  <c r="X12" i="100"/>
  <c r="W12" i="100"/>
  <c r="V12" i="100"/>
  <c r="U12" i="100"/>
  <c r="T12" i="100"/>
  <c r="S12" i="100"/>
  <c r="R12" i="100"/>
  <c r="Q12" i="100"/>
  <c r="P12" i="100"/>
  <c r="O12" i="100"/>
  <c r="N12" i="100"/>
  <c r="M12" i="100"/>
  <c r="L12" i="100"/>
  <c r="K12" i="100"/>
  <c r="J12" i="100"/>
  <c r="C12" i="100"/>
  <c r="D12" i="100" s="1"/>
  <c r="AI11" i="100"/>
  <c r="AH11" i="100"/>
  <c r="AG11" i="100"/>
  <c r="AF11" i="100"/>
  <c r="AE11" i="100"/>
  <c r="AD11" i="100"/>
  <c r="AC11" i="100"/>
  <c r="AB11" i="100"/>
  <c r="AA11" i="100"/>
  <c r="Z11" i="100"/>
  <c r="Y11" i="100"/>
  <c r="X11" i="100"/>
  <c r="W11" i="100"/>
  <c r="V11" i="100"/>
  <c r="U11" i="100"/>
  <c r="T11" i="100"/>
  <c r="S11" i="100"/>
  <c r="R11" i="100"/>
  <c r="Q11" i="100"/>
  <c r="P11" i="100"/>
  <c r="O11" i="100"/>
  <c r="N11" i="100"/>
  <c r="M11" i="100"/>
  <c r="L11" i="100"/>
  <c r="K11" i="100"/>
  <c r="J11" i="100"/>
  <c r="C11" i="100"/>
  <c r="D11" i="100" s="1"/>
  <c r="AI10" i="100"/>
  <c r="AH10" i="100"/>
  <c r="AG10" i="100"/>
  <c r="AF10" i="100"/>
  <c r="AE10" i="100"/>
  <c r="AD10" i="100"/>
  <c r="AC10" i="100"/>
  <c r="AB10" i="100"/>
  <c r="AA10" i="100"/>
  <c r="Z10" i="100"/>
  <c r="Y10" i="100"/>
  <c r="X10" i="100"/>
  <c r="W10" i="100"/>
  <c r="V10" i="100"/>
  <c r="U10" i="100"/>
  <c r="T10" i="100"/>
  <c r="S10" i="100"/>
  <c r="R10" i="100"/>
  <c r="Q10" i="100"/>
  <c r="P10" i="100"/>
  <c r="O10" i="100"/>
  <c r="N10" i="100"/>
  <c r="M10" i="100"/>
  <c r="L10" i="100"/>
  <c r="K10" i="100"/>
  <c r="J10" i="100"/>
  <c r="C10" i="100"/>
  <c r="D10" i="100" s="1"/>
  <c r="C9" i="100"/>
  <c r="D9" i="100" s="1"/>
  <c r="C8" i="100"/>
  <c r="D8" i="100" s="1"/>
  <c r="AI7" i="100"/>
  <c r="AH7" i="100"/>
  <c r="AG7" i="100"/>
  <c r="AF7" i="100"/>
  <c r="AE7" i="100"/>
  <c r="AD7" i="100"/>
  <c r="AC7" i="100"/>
  <c r="AB7" i="100"/>
  <c r="AA7" i="100"/>
  <c r="Z7" i="100"/>
  <c r="Y7" i="100"/>
  <c r="X7" i="100"/>
  <c r="W7" i="100"/>
  <c r="V7" i="100"/>
  <c r="U7" i="100"/>
  <c r="T7" i="100"/>
  <c r="S7" i="100"/>
  <c r="R7" i="100"/>
  <c r="Q7" i="100"/>
  <c r="P7" i="100"/>
  <c r="O7" i="100"/>
  <c r="N7" i="100"/>
  <c r="M7" i="100"/>
  <c r="L7" i="100"/>
  <c r="K7" i="100"/>
  <c r="J7" i="100"/>
  <c r="C7" i="100"/>
  <c r="D7" i="100" s="1"/>
  <c r="AI6" i="100"/>
  <c r="AH6" i="100"/>
  <c r="AG6" i="100"/>
  <c r="AF6" i="100"/>
  <c r="AE6" i="100"/>
  <c r="AD6" i="100"/>
  <c r="AC6" i="100"/>
  <c r="AB6" i="100"/>
  <c r="AA6" i="100"/>
  <c r="Z6" i="100"/>
  <c r="Y6" i="100"/>
  <c r="X6" i="100"/>
  <c r="W6" i="100"/>
  <c r="V6" i="100"/>
  <c r="U6" i="100"/>
  <c r="T6" i="100"/>
  <c r="S6" i="100"/>
  <c r="R6" i="100"/>
  <c r="Q6" i="100"/>
  <c r="P6" i="100"/>
  <c r="O6" i="100"/>
  <c r="N6" i="100"/>
  <c r="M6" i="100"/>
  <c r="L6" i="100"/>
  <c r="K6" i="100"/>
  <c r="J6" i="100"/>
  <c r="C6" i="100"/>
  <c r="D6" i="100" s="1"/>
  <c r="AI5" i="100"/>
  <c r="J5" i="100"/>
  <c r="C5" i="100"/>
  <c r="D5" i="100" s="1"/>
  <c r="AI4" i="100"/>
  <c r="AH4" i="100"/>
  <c r="AG4" i="100"/>
  <c r="AF4" i="100"/>
  <c r="AE4" i="100"/>
  <c r="AD4" i="100"/>
  <c r="AC4" i="100"/>
  <c r="AB4" i="100"/>
  <c r="AA4" i="100"/>
  <c r="Z4" i="100"/>
  <c r="Y4" i="100"/>
  <c r="X4" i="100"/>
  <c r="W4" i="100"/>
  <c r="V4" i="100"/>
  <c r="U4" i="100"/>
  <c r="T4" i="100"/>
  <c r="S4" i="100"/>
  <c r="R4" i="100"/>
  <c r="Q4" i="100"/>
  <c r="P4" i="100"/>
  <c r="O4" i="100"/>
  <c r="N4" i="100"/>
  <c r="M4" i="100"/>
  <c r="L4" i="100"/>
  <c r="K4" i="100"/>
  <c r="J4" i="100"/>
  <c r="C4" i="100"/>
  <c r="D4" i="100" s="1"/>
  <c r="AI3" i="100"/>
  <c r="AH3" i="100"/>
  <c r="AG3" i="100"/>
  <c r="AF3" i="100"/>
  <c r="AE3" i="100"/>
  <c r="AD3" i="100"/>
  <c r="AC3" i="100"/>
  <c r="AB3" i="100"/>
  <c r="AA3" i="100"/>
  <c r="Z3" i="100"/>
  <c r="Y3" i="100"/>
  <c r="X3" i="100"/>
  <c r="W3" i="100"/>
  <c r="V3" i="100"/>
  <c r="U3" i="100"/>
  <c r="T3" i="100"/>
  <c r="S3" i="100"/>
  <c r="R3" i="100"/>
  <c r="Q3" i="100"/>
  <c r="P3" i="100"/>
  <c r="O3" i="100"/>
  <c r="N3" i="100"/>
  <c r="M3" i="100"/>
  <c r="L3" i="100"/>
  <c r="K3" i="100"/>
  <c r="J3" i="100"/>
  <c r="C3" i="100"/>
  <c r="D3" i="100" s="1"/>
  <c r="C2" i="100"/>
  <c r="D2" i="100" s="1"/>
  <c r="C297" i="100"/>
  <c r="D297" i="100" s="1"/>
  <c r="C207" i="100"/>
  <c r="D207" i="100" s="1"/>
  <c r="S20" i="100"/>
  <c r="R20" i="100"/>
  <c r="Q20" i="100"/>
  <c r="P20" i="100"/>
  <c r="O20" i="100"/>
  <c r="N20" i="100"/>
  <c r="M20" i="100"/>
  <c r="L20" i="100"/>
  <c r="K20" i="100"/>
  <c r="C27" i="100"/>
  <c r="D27" i="100" s="1"/>
  <c r="C60" i="100" l="1"/>
  <c r="D60" i="100" s="1"/>
  <c r="C78" i="100"/>
  <c r="D78" i="100" s="1"/>
  <c r="C79" i="100"/>
  <c r="D79" i="100" s="1"/>
  <c r="L5" i="100"/>
  <c r="K5" i="100"/>
  <c r="C299" i="100"/>
  <c r="D299" i="100" s="1"/>
  <c r="C43" i="100"/>
  <c r="D43" i="100" s="1"/>
  <c r="M5" i="100" l="1"/>
  <c r="N5" i="100" l="1"/>
  <c r="O5" i="100" l="1"/>
  <c r="P5" i="100" l="1"/>
  <c r="Q5" i="100" l="1"/>
  <c r="R5" i="100" l="1"/>
  <c r="S5" i="100" l="1"/>
  <c r="T5" i="100" l="1"/>
  <c r="U5" i="100" l="1"/>
  <c r="V5" i="100" l="1"/>
  <c r="W5" i="100" l="1"/>
  <c r="X5" i="100" l="1"/>
  <c r="Y5" i="100" l="1"/>
  <c r="Z5" i="100" l="1"/>
  <c r="AA5" i="100" l="1"/>
  <c r="AB5" i="100" l="1"/>
  <c r="AC5" i="100" l="1"/>
  <c r="AD5" i="100" l="1"/>
  <c r="AE5" i="100" l="1"/>
  <c r="AF5" i="100" l="1"/>
  <c r="AH5" i="100" l="1"/>
  <c r="AG5" i="100"/>
  <c r="C298" i="100" l="1"/>
  <c r="D298" i="100" s="1"/>
  <c r="C295" i="100"/>
  <c r="D295" i="100" s="1"/>
  <c r="C296" i="100"/>
  <c r="D296" i="100" s="1"/>
</calcChain>
</file>

<file path=xl/sharedStrings.xml><?xml version="1.0" encoding="utf-8"?>
<sst xmlns="http://schemas.openxmlformats.org/spreadsheetml/2006/main" count="6729" uniqueCount="2494">
  <si>
    <t>Average Annual Capacity Payment</t>
  </si>
  <si>
    <t>Form F2 - Facility Performance</t>
  </si>
  <si>
    <t>Natural Gas Pressure</t>
  </si>
  <si>
    <t>Natural Gas Quantities</t>
  </si>
  <si>
    <t>Natural Gas Quality</t>
  </si>
  <si>
    <t>Operating Hour Range</t>
  </si>
  <si>
    <t>Period Start (Hrs)</t>
  </si>
  <si>
    <t>Period End (Hrs)</t>
  </si>
  <si>
    <t>Net Capability (MW)</t>
  </si>
  <si>
    <t>Heat Rate (Btu/kWh)</t>
  </si>
  <si>
    <t>Carbon Monoxide</t>
  </si>
  <si>
    <t>Company Name</t>
  </si>
  <si>
    <t>Project Name</t>
  </si>
  <si>
    <t xml:space="preserve"> </t>
  </si>
  <si>
    <t>Public Service Company of Colorado</t>
  </si>
  <si>
    <t>Start-up testing of the Facility commences.</t>
  </si>
  <si>
    <t>Summer</t>
  </si>
  <si>
    <t>Winter</t>
  </si>
  <si>
    <t>Project Location</t>
  </si>
  <si>
    <t>Capacity Price ($/kW-mo)</t>
  </si>
  <si>
    <t>Colorado Interstate Gas</t>
  </si>
  <si>
    <t>Wyoming Interstate Gas</t>
  </si>
  <si>
    <t>Form F3 - Heat Rates</t>
  </si>
  <si>
    <t>Form F4 - Heat Rate Degradation</t>
  </si>
  <si>
    <t>Form H  -   Emission Rates</t>
  </si>
  <si>
    <t>Seller shall have achieved closing on financing for the Facility or provided Company with proof of financial capability to construct the Facility.</t>
  </si>
  <si>
    <t>Seller shall have laid the foundation for all Facility buildings, generating facilities and step-up transformation facilities.</t>
  </si>
  <si>
    <t>Seller shall have constructed Seller’s Interconnection Facilities and such facilities are capable of being energized.</t>
  </si>
  <si>
    <t>a_company_name</t>
  </si>
  <si>
    <t>a_address</t>
  </si>
  <si>
    <t>a_city</t>
  </si>
  <si>
    <t>a_state</t>
  </si>
  <si>
    <t>a_zip</t>
  </si>
  <si>
    <t>a_company_rep_name</t>
  </si>
  <si>
    <t>a_signature</t>
  </si>
  <si>
    <t>a_email</t>
  </si>
  <si>
    <t>a_phone</t>
  </si>
  <si>
    <t>a_fax</t>
  </si>
  <si>
    <t>a_project_name</t>
  </si>
  <si>
    <t>a_resource_type</t>
  </si>
  <si>
    <t>a_nameplate</t>
  </si>
  <si>
    <t>a_heatrate</t>
  </si>
  <si>
    <t>a_capfactor</t>
  </si>
  <si>
    <t>a_annual_energy</t>
  </si>
  <si>
    <t>a_project_location</t>
  </si>
  <si>
    <t>a_proposed_COD</t>
  </si>
  <si>
    <t>a_contract_term</t>
  </si>
  <si>
    <t>a_notes</t>
  </si>
  <si>
    <t>A_NOIR</t>
  </si>
  <si>
    <t>sheet</t>
  </si>
  <si>
    <t>key</t>
  </si>
  <si>
    <t>value</t>
  </si>
  <si>
    <t>B_BidCert</t>
  </si>
  <si>
    <t>b_submitby</t>
  </si>
  <si>
    <t>b_bidder</t>
  </si>
  <si>
    <t>b_bidder_sig</t>
  </si>
  <si>
    <t>b_officer_name</t>
  </si>
  <si>
    <t>b_officer_title</t>
  </si>
  <si>
    <t>c_project_name</t>
  </si>
  <si>
    <t>c_project_loc</t>
  </si>
  <si>
    <t>c_latitude</t>
  </si>
  <si>
    <t>c_longitude</t>
  </si>
  <si>
    <t>c_bidder_name</t>
  </si>
  <si>
    <t>c_bidder_company</t>
  </si>
  <si>
    <t>c_bidder_phonefax</t>
  </si>
  <si>
    <t>c_bidder_email</t>
  </si>
  <si>
    <t>c_alternate_name</t>
  </si>
  <si>
    <t>c_alternate_company</t>
  </si>
  <si>
    <t>c_alternate_phonefax</t>
  </si>
  <si>
    <t>c_alternate_email</t>
  </si>
  <si>
    <t>c_nameplate</t>
  </si>
  <si>
    <t>c_nameplate_dc</t>
  </si>
  <si>
    <t>c_gentype</t>
  </si>
  <si>
    <t>c_sale_from_utility_sys</t>
  </si>
  <si>
    <t>c_sale_from_greenfield</t>
  </si>
  <si>
    <t>c_sale_from_existing</t>
  </si>
  <si>
    <t>c_sale_from_mod_of_existing</t>
  </si>
  <si>
    <t>c_other_descr</t>
  </si>
  <si>
    <t>c_is_storage</t>
  </si>
  <si>
    <t>c_gen_tech_descr</t>
  </si>
  <si>
    <t>c_firstyear_gen</t>
  </si>
  <si>
    <t>c_firstyear_capfactor</t>
  </si>
  <si>
    <t>c_proposed_COD</t>
  </si>
  <si>
    <t>c_proposed_term</t>
  </si>
  <si>
    <t>c_pod_desc</t>
  </si>
  <si>
    <t>c_pod_system</t>
  </si>
  <si>
    <t>c_qf</t>
  </si>
  <si>
    <t>c_exemp_wholesaler</t>
  </si>
  <si>
    <t>c_comm_based_proj</t>
  </si>
  <si>
    <t>c_est_useful_life</t>
  </si>
  <si>
    <t>c_util_retail_svc</t>
  </si>
  <si>
    <t>C_CoverSht</t>
  </si>
  <si>
    <t>c_bidder_address</t>
  </si>
  <si>
    <t>c_alternate_address</t>
  </si>
  <si>
    <t>D2_InterconnectCost</t>
  </si>
  <si>
    <t>d2_lgip_ident</t>
  </si>
  <si>
    <t>d2_gen_interconnect_facilities</t>
  </si>
  <si>
    <t>d2_pscoown_genfunded</t>
  </si>
  <si>
    <t>d2_3rdparty_trans_provider</t>
  </si>
  <si>
    <t>d2_oatt_sched1</t>
  </si>
  <si>
    <t>d2_oatt_sched2</t>
  </si>
  <si>
    <t>d2_oatt_sched7</t>
  </si>
  <si>
    <t>d2_lgip_ident_not_inc_d1</t>
  </si>
  <si>
    <t>d2_gen_interconnect_facilities_not_inc_d1</t>
  </si>
  <si>
    <t>d2_network_upgrades</t>
  </si>
  <si>
    <t>d2_wheeling_loss</t>
  </si>
  <si>
    <t>E_Milestones</t>
  </si>
  <si>
    <t>e_construction_contracts</t>
  </si>
  <si>
    <t>e_interconnect_agreement</t>
  </si>
  <si>
    <t>e_finance_close</t>
  </si>
  <si>
    <t>e_foundation_laid</t>
  </si>
  <si>
    <t>e_gen_delivered</t>
  </si>
  <si>
    <t>e_fuel_transport</t>
  </si>
  <si>
    <t>e_interconnect_constructed</t>
  </si>
  <si>
    <t>e_testing</t>
  </si>
  <si>
    <t>e_rec_accredidation</t>
  </si>
  <si>
    <t>e_commercial_operation</t>
  </si>
  <si>
    <t>F_TechDesc</t>
  </si>
  <si>
    <t>f_tech_notes</t>
  </si>
  <si>
    <t>f_tech_manufacturer</t>
  </si>
  <si>
    <t>f_plant_availability</t>
  </si>
  <si>
    <t>f_techst_wateruse</t>
  </si>
  <si>
    <t>fr_techr_landarea</t>
  </si>
  <si>
    <t>f1r_techpv_model</t>
  </si>
  <si>
    <t>f1r_techpv_material</t>
  </si>
  <si>
    <t>f1r_num_modules</t>
  </si>
  <si>
    <t>f1r_num_modules_per_string</t>
  </si>
  <si>
    <t>f1r_num_strings_in_parallel</t>
  </si>
  <si>
    <t>f1r_surface_area</t>
  </si>
  <si>
    <t>f1r_techpv_inverter_manufact</t>
  </si>
  <si>
    <t>f1r_techpv_inverter_model</t>
  </si>
  <si>
    <t>f1r_techpv_total_inverters</t>
  </si>
  <si>
    <t>f1r_techpv_orient_az</t>
  </si>
  <si>
    <t>f1r_techpv_orient_el</t>
  </si>
  <si>
    <t>f1r_techpv_tracking</t>
  </si>
  <si>
    <t>f1r_techpv_gcr</t>
  </si>
  <si>
    <t>f2r_techst_material</t>
  </si>
  <si>
    <t>f2r_techst_aperturearea</t>
  </si>
  <si>
    <t>f2r_techst_recv_manufacturermodel</t>
  </si>
  <si>
    <t>f2r_techst_heatxferfluid</t>
  </si>
  <si>
    <t>f2r_techst_thermaloutput</t>
  </si>
  <si>
    <t>f2r_techst_solarmultiple</t>
  </si>
  <si>
    <t>f2r_techst_est_collection_eff</t>
  </si>
  <si>
    <t>f2r_techst_annual_gas_burn</t>
  </si>
  <si>
    <t>f2r_techst_peak_winter_load</t>
  </si>
  <si>
    <t>f2r_techst_working_fluid</t>
  </si>
  <si>
    <t>f2r_techst_turbine_manufacturermodel</t>
  </si>
  <si>
    <t>f2r_techst_nameplate</t>
  </si>
  <si>
    <t>f2r_techst_coolingtype</t>
  </si>
  <si>
    <t>f2r_techst_wetcool_aepreduce</t>
  </si>
  <si>
    <t>f2r_techst_wetcool_peakreduce</t>
  </si>
  <si>
    <t>f2r_techst_net_efficiency</t>
  </si>
  <si>
    <t>f2r_techst_annual_maintainance</t>
  </si>
  <si>
    <t>f3r_techwind_model</t>
  </si>
  <si>
    <t>f3r_techwind_turbinenameplate</t>
  </si>
  <si>
    <t>f3r_techwind_rotordiameter</t>
  </si>
  <si>
    <t>f3r_techwind_hubheight</t>
  </si>
  <si>
    <t>f3r_techwind_optemp_normal</t>
  </si>
  <si>
    <t>f3r_techwind_optemp_cold</t>
  </si>
  <si>
    <t>f3r_techwind_coldpackagecost</t>
  </si>
  <si>
    <t>f3r_techwind_numturbines</t>
  </si>
  <si>
    <t>f4r_bmass_max_fuelusagerate</t>
  </si>
  <si>
    <t>f4r_bmass_annual_fuelusagerate</t>
  </si>
  <si>
    <t>f4r_bmass_energydensity</t>
  </si>
  <si>
    <t>f4r_bmass_pctmoisture</t>
  </si>
  <si>
    <t>f4r_bmass_pctsulfur</t>
  </si>
  <si>
    <t>f4r_bmass_pctash</t>
  </si>
  <si>
    <t>f4r_bmass_fuelstorage</t>
  </si>
  <si>
    <t>f4r_bmass_fuelcostsrc</t>
  </si>
  <si>
    <t>f4r_bmass_fuelcostdelivery</t>
  </si>
  <si>
    <t>f4r_bmass_fuelprocessing</t>
  </si>
  <si>
    <t>f4r_bmass_annual_efor</t>
  </si>
  <si>
    <t>f4r_bmass_annual_maintenance</t>
  </si>
  <si>
    <t>f4r_bmass_low_op_point_man</t>
  </si>
  <si>
    <t>f4r_bmass_high_op_point_man</t>
  </si>
  <si>
    <t>f4r_bmass_normal_rampup_man</t>
  </si>
  <si>
    <t>f4r_bmass_normal_rampdown_man</t>
  </si>
  <si>
    <t>f4r_bmass_emerg_rampup_man</t>
  </si>
  <si>
    <t>f4r_bmass_emerg_rampdown_man</t>
  </si>
  <si>
    <t>f4r_bmass_low_op_point_agc</t>
  </si>
  <si>
    <t>f4r_bmass_high_op_point_agc</t>
  </si>
  <si>
    <t>f4r_bmass_normal_rampup_agc</t>
  </si>
  <si>
    <t>f4r_bmass_normal_rampdown_agc</t>
  </si>
  <si>
    <t>f4r_bmass_t6hrs_start</t>
  </si>
  <si>
    <t>f4r_bmass_t8hrs_start</t>
  </si>
  <si>
    <t>f4r_bmass_t12hrs_start</t>
  </si>
  <si>
    <t>f4r_bmass_t3days_start</t>
  </si>
  <si>
    <t>f4r_bmass_max_load_10mins</t>
  </si>
  <si>
    <t>f4r_bmass_minup</t>
  </si>
  <si>
    <t>f4r_bmass_mindown</t>
  </si>
  <si>
    <t>f6_aep_yr1</t>
  </si>
  <si>
    <t>f6_aep_yr2</t>
  </si>
  <si>
    <t>f6_aep_yr3</t>
  </si>
  <si>
    <t>f6_aep_yr4</t>
  </si>
  <si>
    <t>f6_yr1</t>
  </si>
  <si>
    <t>f6_yr2</t>
  </si>
  <si>
    <t>f6_yr3</t>
  </si>
  <si>
    <t>f6_yr4</t>
  </si>
  <si>
    <t>f7_method1</t>
  </si>
  <si>
    <t>f7_pct_instcost</t>
  </si>
  <si>
    <t>f7_method2</t>
  </si>
  <si>
    <t>f7_qual_as_clean</t>
  </si>
  <si>
    <t>G_NatGas</t>
  </si>
  <si>
    <t>g_tolling_or_not</t>
  </si>
  <si>
    <t>g_gas_interconnection</t>
  </si>
  <si>
    <t>g_gas_interconnection_costs</t>
  </si>
  <si>
    <t>g_capcost_estimate_sensitivity</t>
  </si>
  <si>
    <t>g_min_press</t>
  </si>
  <si>
    <t>g_max_press</t>
  </si>
  <si>
    <t>g_min_press_burner</t>
  </si>
  <si>
    <t>g_press_guaranteed</t>
  </si>
  <si>
    <t>g_max_daily_s</t>
  </si>
  <si>
    <t>g_max_daily_w</t>
  </si>
  <si>
    <t>g_max_hourly_s</t>
  </si>
  <si>
    <t>g_max_hourly_w</t>
  </si>
  <si>
    <t>g_ancillary_eqpt_desc</t>
  </si>
  <si>
    <t>g_max_daily_ancillary_s</t>
  </si>
  <si>
    <t>g_max_daily_ancillary_w</t>
  </si>
  <si>
    <t>g_max_hourly_ancillary_s</t>
  </si>
  <si>
    <t>g_max_hourly_ancillary_w</t>
  </si>
  <si>
    <t>g_cointerstate_is_unacceptable</t>
  </si>
  <si>
    <t>g_wyinterstate_is_unacceptable</t>
  </si>
  <si>
    <t>g_pscogas_is_unacceptable</t>
  </si>
  <si>
    <t>g_secondary_fuel_supply</t>
  </si>
  <si>
    <t>g_secondary_volume</t>
  </si>
  <si>
    <t>g_secondary_capabilitytime</t>
  </si>
  <si>
    <t>g_notes_to_gassupply</t>
  </si>
  <si>
    <t>H_Emissions</t>
  </si>
  <si>
    <t>h_sox_1_full</t>
  </si>
  <si>
    <t>h_sox_1_supp</t>
  </si>
  <si>
    <t>h_nox_1_full</t>
  </si>
  <si>
    <t>h_nox_1_supp</t>
  </si>
  <si>
    <t>h_co2_1_full</t>
  </si>
  <si>
    <t>h_co2_1_supp</t>
  </si>
  <si>
    <t>h_co_1_full</t>
  </si>
  <si>
    <t>h_co_1_supp</t>
  </si>
  <si>
    <t>h_voc_1_full</t>
  </si>
  <si>
    <t>h_voc_1_supp</t>
  </si>
  <si>
    <t>h_pm10_1_full</t>
  </si>
  <si>
    <t>h_pm10_1_supp</t>
  </si>
  <si>
    <t>h_pm25_1_full</t>
  </si>
  <si>
    <t>h_pm25_1_supp</t>
  </si>
  <si>
    <t>h_pb_1_full</t>
  </si>
  <si>
    <t>h_pb_1_supp</t>
  </si>
  <si>
    <t>h_hg_1_full</t>
  </si>
  <si>
    <t>h_hg_1_supp</t>
  </si>
  <si>
    <t>h_1_ratemax_nox</t>
  </si>
  <si>
    <t>h_1_ratemax_co</t>
  </si>
  <si>
    <t>h_1_ann_cf</t>
  </si>
  <si>
    <t>h_sox_2_full</t>
  </si>
  <si>
    <t>h_sox_2_supp</t>
  </si>
  <si>
    <t>h_nox_2_full</t>
  </si>
  <si>
    <t>h_nox_2_supp</t>
  </si>
  <si>
    <t>h_co2_2_full</t>
  </si>
  <si>
    <t>h_co2_2_supp</t>
  </si>
  <si>
    <t>h_co_2_full</t>
  </si>
  <si>
    <t>h_co_2_supp</t>
  </si>
  <si>
    <t>h_voc_2_full</t>
  </si>
  <si>
    <t>h_voc_2_supp</t>
  </si>
  <si>
    <t>h_pm10_2_full</t>
  </si>
  <si>
    <t>h_pm10_2_supp</t>
  </si>
  <si>
    <t>h_pm25_2_full</t>
  </si>
  <si>
    <t>h_pm25_2_supp</t>
  </si>
  <si>
    <t>h_pb_2_full</t>
  </si>
  <si>
    <t>h_pb_2_supp</t>
  </si>
  <si>
    <t>h_hg_2_full</t>
  </si>
  <si>
    <t>h_hg_2_supp</t>
  </si>
  <si>
    <t>h_2_ratemax_nox</t>
  </si>
  <si>
    <t>h_2_ratemax_co</t>
  </si>
  <si>
    <t>h_2_ann_cf</t>
  </si>
  <si>
    <t>h_emission_rates_notes</t>
  </si>
  <si>
    <t>LEC</t>
  </si>
  <si>
    <t>lec_bid</t>
  </si>
  <si>
    <t>lec_allin</t>
  </si>
  <si>
    <t>lec_pct_usefullife</t>
  </si>
  <si>
    <t>D1 Pricing</t>
  </si>
  <si>
    <t>series_type</t>
  </si>
  <si>
    <t>yr01</t>
  </si>
  <si>
    <t>yr02</t>
  </si>
  <si>
    <t>yr03</t>
  </si>
  <si>
    <t>yr04</t>
  </si>
  <si>
    <t>yr05</t>
  </si>
  <si>
    <t>yr06</t>
  </si>
  <si>
    <t>yr07</t>
  </si>
  <si>
    <t>yr08</t>
  </si>
  <si>
    <t>yr09</t>
  </si>
  <si>
    <t>yr10</t>
  </si>
  <si>
    <t>yr11</t>
  </si>
  <si>
    <t>yr12</t>
  </si>
  <si>
    <t>yr13</t>
  </si>
  <si>
    <t>yr14</t>
  </si>
  <si>
    <t>yr15</t>
  </si>
  <si>
    <t>yr16</t>
  </si>
  <si>
    <t>yr17</t>
  </si>
  <si>
    <t>yr18</t>
  </si>
  <si>
    <t>yr19</t>
  </si>
  <si>
    <t>yr20</t>
  </si>
  <si>
    <t>yr21</t>
  </si>
  <si>
    <t>yr22</t>
  </si>
  <si>
    <t>yr23</t>
  </si>
  <si>
    <t>yr24</t>
  </si>
  <si>
    <t>yr25</t>
  </si>
  <si>
    <t>d1_pricing_notes</t>
  </si>
  <si>
    <t>Energy Payment Rate</t>
  </si>
  <si>
    <t>Capacity Price</t>
  </si>
  <si>
    <t>Unit Start Price</t>
  </si>
  <si>
    <t>D1_Pricing</t>
  </si>
  <si>
    <t>d1_notes</t>
  </si>
  <si>
    <t>d1_turbines_completestart</t>
  </si>
  <si>
    <t>d1_net_capability_avg</t>
  </si>
  <si>
    <t>d1_capacity_price_avg</t>
  </si>
  <si>
    <t>d1_available_energy_avg</t>
  </si>
  <si>
    <t>d1_scheduled_maintenance_energy_avg</t>
  </si>
  <si>
    <t>d1_period_energy_avg</t>
  </si>
  <si>
    <t>d1_annual_cap_pmt</t>
  </si>
  <si>
    <t>d1_capacity_availability</t>
  </si>
  <si>
    <t>Seller and all required counterparties shall have executed such Construction Contracts as are needed to construct the Facility.</t>
  </si>
  <si>
    <t>Seller and the Transmission Authority shall have executed the Interconnection Agreement.</t>
  </si>
  <si>
    <t>F1 Contract Capacity</t>
  </si>
  <si>
    <t>base_s</t>
  </si>
  <si>
    <t>supplemental_s</t>
  </si>
  <si>
    <t>base_w</t>
  </si>
  <si>
    <t>supplemental_w</t>
  </si>
  <si>
    <t>net</t>
  </si>
  <si>
    <t>b_date_signed</t>
  </si>
  <si>
    <t>b_rfp_addenda</t>
  </si>
  <si>
    <t>f1d_capacity_notes</t>
  </si>
  <si>
    <t>f2d_perf_max_load_15mins</t>
  </si>
  <si>
    <t>f2d_perf_max_load_30mins</t>
  </si>
  <si>
    <t>f3d_heatrates_lowop_s_cap</t>
  </si>
  <si>
    <t>f3d_heatrates_lowopagc_s_cap</t>
  </si>
  <si>
    <t>f3d_heatrates_25pct_s_cap</t>
  </si>
  <si>
    <t>f3d_heatrates_50pct_s_cap</t>
  </si>
  <si>
    <t>f3d_heatrates_75pct_s_cap</t>
  </si>
  <si>
    <t>f3d_heatrates_100pct_s_cap</t>
  </si>
  <si>
    <t>f3d_heatrates_200pct_s_cap</t>
  </si>
  <si>
    <t>f3d_heatrates_lowop_s_hr</t>
  </si>
  <si>
    <t>f3d_heatrates_lowopagc_s_hr</t>
  </si>
  <si>
    <t>f3d_heatrates_25pct_s_hr</t>
  </si>
  <si>
    <t>f3d_heatrates_50pct_s_hr</t>
  </si>
  <si>
    <t>f3d_heatrates_75pct_s_hr</t>
  </si>
  <si>
    <t>f3d_heatrates_100pct_s_hr</t>
  </si>
  <si>
    <t>f3d_heatrates_200pct_s_hr</t>
  </si>
  <si>
    <t>f3d_heatrates_25pct_w_cap</t>
  </si>
  <si>
    <t>f3d_heatrates_50pct_w_cap</t>
  </si>
  <si>
    <t>f3d_heatrates_75pct_w_cap</t>
  </si>
  <si>
    <t>f3d_heatrates_100pct_w_cap</t>
  </si>
  <si>
    <t>f3d_heatrates_200pct_w_cap</t>
  </si>
  <si>
    <t>f3d_heatrates_lowop_w_hr</t>
  </si>
  <si>
    <t>f3d_heatrates_lowopagc_w_hr</t>
  </si>
  <si>
    <t>f3d_heatrates_25pct_w_hr</t>
  </si>
  <si>
    <t>f3d_heatrates_50pct_w_hr</t>
  </si>
  <si>
    <t>f3d_heatrates_75pct_w_hr</t>
  </si>
  <si>
    <t>f3d_heatrates_100pct_w_hr</t>
  </si>
  <si>
    <t>f3d_heatrates_200pct_w_hr</t>
  </si>
  <si>
    <t>f3d_heatrates_lowop_w_cap</t>
  </si>
  <si>
    <t>f3d_heatrates_lowopagc_w_cap</t>
  </si>
  <si>
    <t>f3d_heatrates_notes</t>
  </si>
  <si>
    <t>F4 HR Degrade</t>
  </si>
  <si>
    <t>Period start</t>
  </si>
  <si>
    <t>pct degrade</t>
  </si>
  <si>
    <t>heat rate</t>
  </si>
  <si>
    <t>Period end</t>
  </si>
  <si>
    <t>f5d_storage_discharge_cap</t>
  </si>
  <si>
    <t>f5d_storage_charge_cap</t>
  </si>
  <si>
    <t>f5d_storage_stored_energy</t>
  </si>
  <si>
    <t>f5d_storage_cycle_eff</t>
  </si>
  <si>
    <t>f5d_storage_max_daily_cycles</t>
  </si>
  <si>
    <t>f5d_storage_est_life</t>
  </si>
  <si>
    <t>f5d_storage_notes</t>
  </si>
  <si>
    <t>g_d1reduce_nobackup</t>
  </si>
  <si>
    <t>h_planned_energy</t>
  </si>
  <si>
    <t>lec_LCC</t>
  </si>
  <si>
    <t>lec_secfuel</t>
  </si>
  <si>
    <t>c_stor_thermal</t>
  </si>
  <si>
    <t>c_stor_other_stor</t>
  </si>
  <si>
    <t>c_stor_other_stor_desc</t>
  </si>
  <si>
    <t>c_stor_fuel_bkup</t>
  </si>
  <si>
    <t>c_stor_other_firm</t>
  </si>
  <si>
    <t>c_stor_other_firm_desc</t>
  </si>
  <si>
    <t>c_pct_guaranteed_summerpk</t>
  </si>
  <si>
    <t>f5sd_storage_material</t>
  </si>
  <si>
    <t>d1_rate_base</t>
  </si>
  <si>
    <t>d1_rate_base_term</t>
  </si>
  <si>
    <t>Form D1B  -  Pricing for Storage</t>
  </si>
  <si>
    <t>Form D1A  -  Pricing for Thermals</t>
  </si>
  <si>
    <t>Form B - Bid Certification</t>
  </si>
  <si>
    <t>Form G - Natural Gas and Backup Fuel Supply</t>
  </si>
  <si>
    <t>Identify whether the proposal is for a tolling arrangement or an electric energy sale arrangement. For tolling bids, identify the pipeline to which the bidder plans to interconnect. For energy sale (non-tolling) bids in which bidder plans to acquire and manage the fuel supply, describe supply plan and identify all contracts that support the supply of firm gas transportation and firm supply to the proposed plant.</t>
  </si>
  <si>
    <t>Describe the gas interconnection facilities that have been included in the Form D1 bid price, including the size, length and location of the lateral interconnection and fuel delivery point. State the capital cost estimates included in the Form D1 pricing and the change in that pricing for a $100,000 change in the capital cost estimate. Attach a USGS-based map showing the gas pipeline delivery point, the location of any lateral lines, compressors and meters.</t>
  </si>
  <si>
    <t>If secondary, on-site fuel storage is proposed, describe the fuel type, including quality specifications, quantity, and maximum number of full-load run hours on secondary fuel.</t>
  </si>
  <si>
    <t>Provide emission rate information for the proposed generator(s), including fuel requirements for base and supplemental capacity and/or freeze protection.</t>
  </si>
  <si>
    <t>Bidder Contact</t>
  </si>
  <si>
    <t>Transmission System</t>
  </si>
  <si>
    <t>Distribution System</t>
  </si>
  <si>
    <t>*Unless noted otherwise--kW, kWh, MW, MWh refer to AC power and energy.</t>
  </si>
  <si>
    <t>Fuel Type</t>
  </si>
  <si>
    <t>Form D2 - Electrical Interconnection Cost Estimates</t>
  </si>
  <si>
    <r>
      <t xml:space="preserve">3rd-Party Transmission Costs </t>
    </r>
    <r>
      <rPr>
        <b/>
        <u/>
        <sz val="12"/>
        <rFont val="Arial"/>
        <family val="2"/>
      </rPr>
      <t>Included</t>
    </r>
    <r>
      <rPr>
        <b/>
        <sz val="12"/>
        <rFont val="Arial"/>
        <family val="2"/>
      </rPr>
      <t xml:space="preserve"> in Form C1 Pricing</t>
    </r>
  </si>
  <si>
    <t>Wheeling and Ancillary Charges</t>
  </si>
  <si>
    <r>
      <t xml:space="preserve">Electric Interconnection Costs </t>
    </r>
    <r>
      <rPr>
        <b/>
        <u/>
        <sz val="12"/>
        <rFont val="Arial"/>
        <family val="2"/>
      </rPr>
      <t xml:space="preserve">Not Included </t>
    </r>
    <r>
      <rPr>
        <b/>
        <sz val="12"/>
        <rFont val="Arial"/>
        <family val="2"/>
      </rPr>
      <t>in Form C1 Pricing</t>
    </r>
  </si>
  <si>
    <t>List, if known; else, Public Service will estimate and complete.</t>
  </si>
  <si>
    <t>If the facility is not located at the Point of Delivery (POD), provide an estimate of the wheeling losses between the facility and the POD.</t>
  </si>
  <si>
    <t>Insert the proposed date for each milestone shown here as would be found on the detailed Development Schedule provided with the proposal. Milestones should be based on the requirements to achieve the proposed commercial operation date.</t>
  </si>
  <si>
    <t xml:space="preserve">Outcome                                        </t>
  </si>
  <si>
    <t xml:space="preserve">Commencement of construction of the Facility. </t>
  </si>
  <si>
    <t>Seller has submitted to Company and obtained Company approval of serialized information for all Electric Metering Devices and Back-Up Metering.</t>
  </si>
  <si>
    <t>Seller has demonstrated to Company’s reasonable satisfaction that all Electric Metering Devices and Back-Up Metering and communications equipment are functional and provide data integrity.</t>
  </si>
  <si>
    <t>PSCo All-Source 2022 Dispatchable RFP</t>
  </si>
  <si>
    <t>Battery Payment Rate ($/MWh)</t>
  </si>
  <si>
    <t>PRIMARY FUEL</t>
  </si>
  <si>
    <t>SECONDARY FUEL</t>
  </si>
  <si>
    <t>Outages</t>
  </si>
  <si>
    <t>Manual Control</t>
  </si>
  <si>
    <r>
      <t>Start Times</t>
    </r>
    <r>
      <rPr>
        <sz val="12"/>
        <rFont val="Arial"/>
        <family val="2"/>
      </rPr>
      <t xml:space="preserve"> (time to start unit, sync to grid, and reach minimum load)</t>
    </r>
  </si>
  <si>
    <t>Battery Information</t>
  </si>
  <si>
    <t>(Optional)</t>
  </si>
  <si>
    <t>Yes</t>
  </si>
  <si>
    <t>No</t>
  </si>
  <si>
    <t>a. State of Charge</t>
  </si>
  <si>
    <t>RTE (%)</t>
  </si>
  <si>
    <t>Performance Metrics</t>
  </si>
  <si>
    <t xml:space="preserve">Procurement of Battery Units. </t>
  </si>
  <si>
    <t>Capacity Payment Rate
($/kW-mo)</t>
  </si>
  <si>
    <t xml:space="preserve">Form F6 - Technical Description | Battery Energy Storage II </t>
  </si>
  <si>
    <t>General Inputs</t>
  </si>
  <si>
    <t>Field</t>
  </si>
  <si>
    <t>Input</t>
  </si>
  <si>
    <t>Xcel OpCo</t>
  </si>
  <si>
    <t>PSCo</t>
  </si>
  <si>
    <t>x - not used</t>
  </si>
  <si>
    <t>RFP Name</t>
  </si>
  <si>
    <t>Yr of Issuance</t>
  </si>
  <si>
    <t>Date of Issuance</t>
  </si>
  <si>
    <t>Bid Forms Style Guide</t>
  </si>
  <si>
    <t>- Keep (try) all inputs to column C.</t>
  </si>
  <si>
    <t>- Input row height at 20 or 33 (for double lines).</t>
  </si>
  <si>
    <t>- Top header row height at 23.</t>
  </si>
  <si>
    <t>- Non-input row height at 12.75.</t>
  </si>
  <si>
    <t>- Non-input column width at 8.43.</t>
  </si>
  <si>
    <t>- Margin size at Normal.</t>
  </si>
  <si>
    <t>- Font color black or automatic.</t>
  </si>
  <si>
    <t>- Header background and text color.</t>
  </si>
  <si>
    <t>- Input background color.</t>
  </si>
  <si>
    <t>- Zoom scale to 85%.</t>
  </si>
  <si>
    <t>Submitted By</t>
  </si>
  <si>
    <t>Bidder</t>
  </si>
  <si>
    <t>Name of Officer</t>
  </si>
  <si>
    <t>Title</t>
  </si>
  <si>
    <t>Date Signed</t>
  </si>
  <si>
    <t>BIDDING COMPANY INFORMATION</t>
  </si>
  <si>
    <t xml:space="preserve">Company Location </t>
  </si>
  <si>
    <t>Street Address, City, State, Zip</t>
  </si>
  <si>
    <t xml:space="preserve">Company Representative </t>
  </si>
  <si>
    <t>Name &amp; Title</t>
  </si>
  <si>
    <t>Email of Representative</t>
  </si>
  <si>
    <t>Phone # of Representative</t>
  </si>
  <si>
    <t>Capacity Factor (%)</t>
  </si>
  <si>
    <t>If Different Than Above</t>
  </si>
  <si>
    <t>Signature of an Officer</t>
  </si>
  <si>
    <t>Exact Legal Name of Firm</t>
  </si>
  <si>
    <t>Notes to Capacity</t>
  </si>
  <si>
    <t>Operating Year</t>
  </si>
  <si>
    <t>Form F1 - Capacity for Thermal Resources</t>
  </si>
  <si>
    <t>Notes to NOIR</t>
  </si>
  <si>
    <t>Form A - Notice of Intent to Respond (NOIR)</t>
  </si>
  <si>
    <t>- Each form have a column size of 3 on either side and then in between column widths should add up to 130.</t>
  </si>
  <si>
    <t>- Scale to fit one page at 65%.</t>
  </si>
  <si>
    <t>City</t>
  </si>
  <si>
    <t>County</t>
  </si>
  <si>
    <t>State</t>
  </si>
  <si>
    <t>Latitude</t>
  </si>
  <si>
    <t>(decimal degrees)</t>
  </si>
  <si>
    <t>Lat</t>
  </si>
  <si>
    <t>Longitude</t>
  </si>
  <si>
    <t>Long</t>
  </si>
  <si>
    <t>Name</t>
  </si>
  <si>
    <t>Company</t>
  </si>
  <si>
    <t>Address</t>
  </si>
  <si>
    <t>Phone</t>
  </si>
  <si>
    <t>Email</t>
  </si>
  <si>
    <t>Alternate Bidder Contact</t>
  </si>
  <si>
    <t>Name II</t>
  </si>
  <si>
    <t>Company II</t>
  </si>
  <si>
    <t>Address II</t>
  </si>
  <si>
    <t>Phone II</t>
  </si>
  <si>
    <t>Email II</t>
  </si>
  <si>
    <t>Generation Technology Type</t>
  </si>
  <si>
    <t>Other</t>
  </si>
  <si>
    <t>Net Capability / Nameplate Capacity (kW)</t>
  </si>
  <si>
    <t>*</t>
  </si>
  <si>
    <t>Solar PV Nameplate Capacity (kW-DC)</t>
  </si>
  <si>
    <t>**</t>
  </si>
  <si>
    <t>Storage Duration of Nameplate Capacity (hours)</t>
  </si>
  <si>
    <t>Primary Fuel Type</t>
  </si>
  <si>
    <t>Secondary Fuel Type</t>
  </si>
  <si>
    <t>Point of Delivery At</t>
  </si>
  <si>
    <t>Point of Delivery Is On The</t>
  </si>
  <si>
    <t xml:space="preserve">Sale Type </t>
  </si>
  <si>
    <t>Community Based Project</t>
  </si>
  <si>
    <t>Estimated Useful Life of Facility at COD (years)</t>
  </si>
  <si>
    <t>Utility Providing Retail Service at Project Location</t>
  </si>
  <si>
    <t>Project Has a Project Labor Agreement (PLA)</t>
  </si>
  <si>
    <t>Section 123;</t>
  </si>
  <si>
    <t>Project Claims Section 123 Status</t>
  </si>
  <si>
    <t>Commercial Operation Date (COD)</t>
  </si>
  <si>
    <t>PPA Term (years)</t>
  </si>
  <si>
    <t xml:space="preserve"> Power Purchase Agreements only, Ownership RFP not applicable.</t>
  </si>
  <si>
    <r>
      <t>**Standard Test Conditions: 25 °C, 1 kW/m</t>
    </r>
    <r>
      <rPr>
        <i/>
        <vertAlign val="superscript"/>
        <sz val="10"/>
        <rFont val="Arial"/>
        <family val="2"/>
      </rPr>
      <t>2</t>
    </r>
    <r>
      <rPr>
        <i/>
        <sz val="10"/>
        <rFont val="Arial"/>
        <family val="2"/>
      </rPr>
      <t>, AM 1.5.</t>
    </r>
  </si>
  <si>
    <t># of Turbines</t>
  </si>
  <si>
    <t xml:space="preserve">Enter fixed payment rates (in $/kW-mo), if any, proposed for each year of the PPA in the column labeled Capacity Price. Enter variable payment rates (e.g., energy, variable O&amp;M, or tolling) in $/MWh, if any, proposed to be paid for each MWh of energy delivered to the point of delivery in the columns labeled Tolling Pmt Rate. Enter the proposed cost (in $ per turbine start), if any, to be paid for each requested turbine start successfully performed in the columns labeled Turbine Start Price.
All prices should be entered in nominal dollars. Prices may be fixed for the proposed term, escalate at a known rate, or escalate with an index that is clearly and closely tied to the item being escalated. Regardless, the first year's pricing must be fixed.
As a demonstration of your understanding of the impact of your proposed Net Capability and your estimate of the Capacity Availability Factor on the projected annual capacity payments according to Article 8 of the Model PPA, complete the Average Annual Capacity Payment section at the bottom of this form.	</t>
  </si>
  <si>
    <t>Available Energy (MWh)</t>
  </si>
  <si>
    <t>Schedule Maintenance Energy (MWh)</t>
  </si>
  <si>
    <t>Period Energy (MWh)</t>
  </si>
  <si>
    <t>Annual Capacity Payment ($000s)</t>
  </si>
  <si>
    <t>Capacity Availability Factor</t>
  </si>
  <si>
    <t>Subject to Start Price for a complete facility start. E.G. enter "2" for a 2x1 combined cycle.</t>
  </si>
  <si>
    <t>The Capacity Availability Factor is defined as the rolling 12-month ratio of (Available Energy + Scheduled Maintenance Energy) to Period Energy; see Article 8 of the Model PPA for a complete definition. For the estimated Annual Capacity Payment calculation below, assume that the REA factor indicated in Article 8 is equal to 1.0. If the bidder expects the REA factor to be less than 1.0, indicate so in the notes section above and fully explain in the Bid Narrative.
In the bid evaluation processes, the Company will estimate annual capacity payments as the product of the Net Capability as proposed by the bidder, the annual Capacity Price on Form D1, an REA equal to 1.0, and a CAF calculated as the average of the Winter and Summer Capacity (Base + Supplemental) from Form F1 times (1 - Expected Forced Outage Rate) divided by the bidder's Net Capability from Form F1. Note that the Company will utilize the Company's estimate of EFOR for screening and not the bidder's EFOR provided on Form F2.</t>
  </si>
  <si>
    <t>Tolling Pmt Rate I ($/MWh)</t>
  </si>
  <si>
    <t>Turbine Start Price I ($/start)</t>
  </si>
  <si>
    <t>Tolling Pmt Rate II ($/MWh)</t>
  </si>
  <si>
    <t>Turbine Start Price II ($/start)</t>
  </si>
  <si>
    <t>Enter fixed payment rates (in $/kW-mo), if any, proposed for each year of the PPA in the column labeled Capacity Payment Rate. Enter variable payment rates (in $/MWh), if any, proposed to be paid for each MWh of energy delivered to the point of delivery, in the Battery Payment Rate column.
All prices should be entered in nominal dollars.  Prices may be fixed for the proposed term, escalate at a known rate, or escalate with an index that is clearly and closely tied to the item being escalated.  Regardless, the first year's pricing must be fixed</t>
  </si>
  <si>
    <t>Notes to Pricing for Thermals</t>
  </si>
  <si>
    <t>Notes to Pricing for Storage</t>
  </si>
  <si>
    <r>
      <t xml:space="preserve">Electric Interconnection Costs </t>
    </r>
    <r>
      <rPr>
        <b/>
        <u/>
        <sz val="12"/>
        <rFont val="Arial"/>
        <family val="2"/>
      </rPr>
      <t>Included</t>
    </r>
    <r>
      <rPr>
        <b/>
        <sz val="12"/>
        <rFont val="Arial"/>
        <family val="2"/>
      </rPr>
      <t xml:space="preserve"> in Form D1 Pricing</t>
    </r>
  </si>
  <si>
    <t>LGIP Identifier</t>
  </si>
  <si>
    <t>Or source of estimate if no LGIP.</t>
  </si>
  <si>
    <t>Generator Interconnection Facilities (including Radial Lines) ($)</t>
  </si>
  <si>
    <t>PSCo-Owned, Generator-Funded Interconnection Facilities ($)</t>
  </si>
  <si>
    <t>Interconnection Cost Price Adjustment ($/kW-mo)</t>
  </si>
  <si>
    <t>*For PPAs only - Change in levelized Capacity Payment Rate ($/kW-mo) per $100,000 change in estimated cost assumption.</t>
  </si>
  <si>
    <t>3rd-Party Transmission Provider</t>
  </si>
  <si>
    <t>OATT Schedule 1 ($/kW-mo)</t>
  </si>
  <si>
    <t>OATT Schedule 2 ($/kW-mo)</t>
  </si>
  <si>
    <t>OATT Schedule 7 ($/kW-mo)</t>
  </si>
  <si>
    <t>PSCo-Owned, PSCo-Funded Interconnection Facilities ($)</t>
  </si>
  <si>
    <t>Network Upgrades for Delivery ($)</t>
  </si>
  <si>
    <t>Construction Milestones Date</t>
  </si>
  <si>
    <t>The turbine(s)/generator(s)/step-up transformer shall have been delivered to, and installed at, the Site.</t>
  </si>
  <si>
    <t>All fuel supply and transportation arrangements have been put in place, the fuel interconnection facilities have been constructed &amp; are operational, &amp; a copy of the executed natural gas interconnection facilities agreement has been provided to Company.</t>
  </si>
  <si>
    <t>Commercial Operation Date.</t>
  </si>
  <si>
    <t>If a milestone is not applicable (i.e. storage procurement of batteries), mark as "n/a".</t>
  </si>
  <si>
    <t>Annual Expected Forced Outage Rate (%)</t>
  </si>
  <si>
    <t>Expected Average Annual Maintenance Requirements (days/year)</t>
  </si>
  <si>
    <t>Lowest Stable Operating Point on Manual Control (% of full load)</t>
  </si>
  <si>
    <t>Highest Stable Operating Point on Manual Control (% of full load)</t>
  </si>
  <si>
    <t>Normal Up Ramp Rate on Manual Control (MW/min)</t>
  </si>
  <si>
    <t>Normal Down Ramp Rate on Manual Control (MW/min)</t>
  </si>
  <si>
    <t>Emergency Up Ramp Rate on Manual Control (MW/min)</t>
  </si>
  <si>
    <t>Emergency Down Ramp Rate on Manual Control (MW/min)</t>
  </si>
  <si>
    <r>
      <t xml:space="preserve">Automatic Generation Control </t>
    </r>
    <r>
      <rPr>
        <sz val="12"/>
        <rFont val="Arial"/>
        <family val="2"/>
      </rPr>
      <t>(leave blank if no AGC capability)</t>
    </r>
  </si>
  <si>
    <t>Lowest Stable Operating Point on AGC (% of full load)</t>
  </si>
  <si>
    <t>Highest Stable Operating Point on AGC (% of full load)</t>
  </si>
  <si>
    <t>Maximum Up Ramp Rate on AGC (MW/min)</t>
  </si>
  <si>
    <t>Maximum Down Ramp Rate on AGC (MW/min)</t>
  </si>
  <si>
    <t>Off-Line for 6 Hours (minutes)</t>
  </si>
  <si>
    <t>Off-Line for 8 Hours (minutes)</t>
  </si>
  <si>
    <t>Off-Line for 12 Hours (minutes)</t>
  </si>
  <si>
    <t>Off-Line for 3 days (minutes)</t>
  </si>
  <si>
    <t>Maximum Load Achievable in 10 Minutes (% of full load)</t>
  </si>
  <si>
    <t>Maximum Load Achievable in 15 Minutes (% of full load)</t>
  </si>
  <si>
    <t>Maximum Load Achievable in 30 Minutes (% of full load)</t>
  </si>
  <si>
    <t>Minimum Up Time (minutes)</t>
  </si>
  <si>
    <t>Minimum Down Time (minutes)</t>
  </si>
  <si>
    <t>Consumptive Water Use at 100% Annual Avg Base Capacity (gallons/MWh)</t>
  </si>
  <si>
    <t>Notes to Facility Performance</t>
  </si>
  <si>
    <t>1) SUMMER HR</t>
  </si>
  <si>
    <t>2) WINTER HR</t>
  </si>
  <si>
    <t>Summer Capacity (MW)</t>
  </si>
  <si>
    <t>Summer Heat Rate (Btu/kWh)</t>
  </si>
  <si>
    <t>Winter Capacity (MW)</t>
  </si>
  <si>
    <t>Winter Heat Rate (Btu/kWh)</t>
  </si>
  <si>
    <t>Notes to Heat Rates</t>
  </si>
  <si>
    <t>Percentage Degradation (%)</t>
  </si>
  <si>
    <t>Notes to HR Degradation</t>
  </si>
  <si>
    <t>For proposals involving tolling or other fuel-indexed arrangements, enter the predicted percentage degradation in the facility’s higher heating value (HHV) heat rate at ambient summer conditions (ambient (barometric) air pressure corrected to site elevation, and 95° F, 20% relative humidity).
Bidders should indicate if predicted heat rates are tied to unit maintenance, and if so, provide details. If Form F3 shows flat heat rates with no degradation, the proposal should indicate that bidder does not want the guaranteed heat rate to change over the term of its proposed PPA.</t>
  </si>
  <si>
    <t>Battery Storage Chemistry</t>
  </si>
  <si>
    <t>Availability During Outage (hours)</t>
  </si>
  <si>
    <t>Annual Throughput</t>
  </si>
  <si>
    <t>Annual Throughput Limit (MWh)</t>
  </si>
  <si>
    <t>Excess Annual Throughput Limit (MWh)</t>
  </si>
  <si>
    <t>Excess Throughput Charge ($/MWh)</t>
  </si>
  <si>
    <t>Annual Throughput Banking (MWh)</t>
  </si>
  <si>
    <t>Annual Throughput Borrowing (MWh)</t>
  </si>
  <si>
    <t>Compliance Period</t>
  </si>
  <si>
    <t>a.1 - YTD Upper Limit in 2nd 1/2 of Op Year (%)</t>
  </si>
  <si>
    <t>a.2 - If a.1 Exceeds, Annual Average (%)</t>
  </si>
  <si>
    <t>a.3 - Limitation Released When YTD Avg. Is Less Than (%)</t>
  </si>
  <si>
    <t>If any, else leave blank. See Solar + Storage Model PPA for details.</t>
  </si>
  <si>
    <t>Exhibit M of the Storage Model PPA.</t>
  </si>
  <si>
    <t>Guaranteed Round Trip Efficiency % (RTE)</t>
  </si>
  <si>
    <t>Notes to Technical Description | Battery Energy Storage II</t>
  </si>
  <si>
    <t>Notes to Technical Description | Battery Energy Storage I</t>
  </si>
  <si>
    <t>Guaranteed Storage Capacity (MWh)</t>
  </si>
  <si>
    <t>Self-Discharge Rate (MWh/month)</t>
  </si>
  <si>
    <t>Guaranteed Minimum Charging Time (minutes)</t>
  </si>
  <si>
    <t>Guaranteed Maximum Charging Rate (MW)</t>
  </si>
  <si>
    <t>Guaranteed Minimum Discharging Time (minutes)</t>
  </si>
  <si>
    <t>Guaranteed Maximum Discharging Rate (MW)</t>
  </si>
  <si>
    <t>Maximum Ramp Rate (MW/second)</t>
  </si>
  <si>
    <t>Guaranteed Response Time (seconds)</t>
  </si>
  <si>
    <t>Natural Gas Supply</t>
  </si>
  <si>
    <t>Natural Gas Interconnection</t>
  </si>
  <si>
    <t>Gas Interconnection Capital Costs Included in Form D1 Pricing ($)</t>
  </si>
  <si>
    <t>Gas Interconnection Cost Price Adjustment ($/kW-mo)</t>
  </si>
  <si>
    <t>*For PPAs only - Change in levelized Capacity Payment Rate ($/kW-mo) per $100,000 change in Capital Costs estimate.</t>
  </si>
  <si>
    <t>Minimum Pressure Required at Gas Interconnection Point (psig)</t>
  </si>
  <si>
    <t>Maximum Pressure Required at Gas Interconnection Point (psig)</t>
  </si>
  <si>
    <t>Minimum Pressure Required at Plant Burner Tip (psig)</t>
  </si>
  <si>
    <t>Gas Delivery Pressure (psig)</t>
  </si>
  <si>
    <t xml:space="preserve">Guaranteed by the Interconnecting Pipeline at the Fuel Delivery Point </t>
  </si>
  <si>
    <t>Maximum Daily Consumption for Electrical Generation (MMBtu/day)</t>
  </si>
  <si>
    <t>Maximum Hourly Consumption for Electrical Generation (MMBtu/hour)</t>
  </si>
  <si>
    <t>Maximum Daily Consumption for Ancillaries (MMBtu/day)</t>
  </si>
  <si>
    <t>Maximum Hourly Consumption for Ancillaries (MMBtu/hour)</t>
  </si>
  <si>
    <t>Describe any ancillary equipment which may utilize fuel when the facility is off-line and describe who is responsible for the ancillary gas usage costs.</t>
  </si>
  <si>
    <t>Select if any of the following pipelines have unacceptable gas quality</t>
  </si>
  <si>
    <t>If any, indicate in notes (#7), why.</t>
  </si>
  <si>
    <t>Secondary Fuel Supply</t>
  </si>
  <si>
    <t>Secondary Fuel On-Site Storage Volume (gallons)</t>
  </si>
  <si>
    <t>Estimated Net Capability Run Hours On Secondary Fuel (hours)</t>
  </si>
  <si>
    <t>Notes to Natural Gas/Fuel Supply</t>
  </si>
  <si>
    <t>Emission Rates on Primary Fuel</t>
  </si>
  <si>
    <t>Emission Rates at Full Load on Base Capacity
(lbs/MMBtu)</t>
  </si>
  <si>
    <t>Emission Rates at Full Load on Base &amp; Supplemental Capacity
(lbs/MMBtu)</t>
  </si>
  <si>
    <t xml:space="preserve">Oxides of Sulfur </t>
  </si>
  <si>
    <t xml:space="preserve">Oxides of Nitrogen </t>
  </si>
  <si>
    <t xml:space="preserve">Carbon Dioxide </t>
  </si>
  <si>
    <t xml:space="preserve">Volatile Organic Compounds </t>
  </si>
  <si>
    <t>Particulate Matter - PM10</t>
  </si>
  <si>
    <t xml:space="preserve">Particulate Matter - PM2.5 </t>
  </si>
  <si>
    <t xml:space="preserve">Lead </t>
  </si>
  <si>
    <t xml:space="preserve">Mercury </t>
  </si>
  <si>
    <t xml:space="preserve">Maximum NOx emission rate (in parts per million) </t>
  </si>
  <si>
    <t xml:space="preserve">Maximum CO emission rate (in parts per million) </t>
  </si>
  <si>
    <t>Maximum Permitted/Permittable Annual Capacity Factor (%)</t>
  </si>
  <si>
    <t>% of Net Capability.</t>
  </si>
  <si>
    <t>Emission Rates on Secondary Fuel</t>
  </si>
  <si>
    <t>If applicable.</t>
  </si>
  <si>
    <t>Emission Rates at Full Load on Base Capacity
(lbs/MMBtu) II</t>
  </si>
  <si>
    <t>Emission Rates at Full Load on Base &amp; Supplemental Capacity
(lbs/MMBtu) II</t>
  </si>
  <si>
    <t>Oxides of Sulfur II</t>
  </si>
  <si>
    <t>Oxides of Nitrogen II</t>
  </si>
  <si>
    <t>Carbon Dioxide II</t>
  </si>
  <si>
    <t>Carbon Monoxide II</t>
  </si>
  <si>
    <t>Volatile Organic Compounds II</t>
  </si>
  <si>
    <t>Particulate Matter - PM10 II</t>
  </si>
  <si>
    <t>Particulate Matter - PM2.5 II</t>
  </si>
  <si>
    <t>Lead II</t>
  </si>
  <si>
    <t>Mercury II</t>
  </si>
  <si>
    <t>Maximum NOx emission rate (in parts per million) II</t>
  </si>
  <si>
    <t>Maximum CO emission rate (in parts per million) II</t>
  </si>
  <si>
    <t>Maximum Permitted/Permittable Annual Capacity Factor (%) II</t>
  </si>
  <si>
    <t>% of Net Capability</t>
  </si>
  <si>
    <t>Notes to Emissions</t>
  </si>
  <si>
    <t>Transmission</t>
  </si>
  <si>
    <t>Sale Description if Other or Multiple</t>
  </si>
  <si>
    <t>LGIP Identifier II</t>
  </si>
  <si>
    <t>Wheeling Losses (%)</t>
  </si>
  <si>
    <t>Gen Tech Description if Gas Thermal or Other</t>
  </si>
  <si>
    <t>Y/N</t>
  </si>
  <si>
    <t>AGC Protocols;  Data Collection; Technical Specifications.</t>
  </si>
  <si>
    <t>Manufacturer of Battery</t>
  </si>
  <si>
    <t># of Units</t>
  </si>
  <si>
    <t>Operating Mode</t>
  </si>
  <si>
    <t>Configuration</t>
  </si>
  <si>
    <t>Simple Cycle</t>
  </si>
  <si>
    <t>Combined Cycle</t>
  </si>
  <si>
    <t>Op Mode:</t>
  </si>
  <si>
    <t>Config:</t>
  </si>
  <si>
    <t>3x1</t>
  </si>
  <si>
    <t>2x1</t>
  </si>
  <si>
    <t>1x1</t>
  </si>
  <si>
    <t>Length of Gen Tie to Point of Interconnection (miles)</t>
  </si>
  <si>
    <t>Firm Fuel</t>
  </si>
  <si>
    <t>Lat+Long Limits</t>
  </si>
  <si>
    <t>Gen Types</t>
  </si>
  <si>
    <t>COD Limits</t>
  </si>
  <si>
    <t>PODs</t>
  </si>
  <si>
    <t>Sale Types</t>
  </si>
  <si>
    <t>Community Project</t>
  </si>
  <si>
    <t>PLA</t>
  </si>
  <si>
    <t>(for combined cycle turbines only &amp; select from drop-down list)</t>
  </si>
  <si>
    <t>All information on this tab should be given by unit for simple cycle turbines or by operating mode for combined cycle turbines and correspond to a "F1_Capacity" tab. Complete this tab, and for extra duplicates only, label as "F2_Performance_A", "F2_Performance_B", etc. for multiple non-homogenous simple cycle turbines and for each operating mode for combined cycle turbines (e.g. there should be at least "F2_Performance" tab then a "F2_Performance_A"). Email the RFP project manager with any questions or clarifications. Add 8) notes for additional details.</t>
  </si>
  <si>
    <t>Greenfield Facility</t>
  </si>
  <si>
    <t>Utility System</t>
  </si>
  <si>
    <t>Existing Facility</t>
  </si>
  <si>
    <t>Modification of Existing Facility</t>
  </si>
  <si>
    <t>Commercial Operation Year</t>
  </si>
  <si>
    <t>If any, else leave blank. See section 8.5-6 Solar + Storage Model PPA for details.</t>
  </si>
  <si>
    <t>Operational Limitations (Exhibit O in the Model PPA)</t>
  </si>
  <si>
    <t>AC/DC Coupling</t>
  </si>
  <si>
    <t>AC or DC Coupling</t>
  </si>
  <si>
    <t>AC</t>
  </si>
  <si>
    <t>DC</t>
  </si>
  <si>
    <t>For hybrid +storage projects.</t>
  </si>
  <si>
    <t>Form C1 - Bid Cover Sheet</t>
  </si>
  <si>
    <t>(select from drop-down)</t>
  </si>
  <si>
    <t>Biomass</t>
  </si>
  <si>
    <t>Geothermal</t>
  </si>
  <si>
    <t>Hydro</t>
  </si>
  <si>
    <t>Solar PV</t>
  </si>
  <si>
    <t>Solar Thermal</t>
  </si>
  <si>
    <t>Wind</t>
  </si>
  <si>
    <t>Recycled Energy</t>
  </si>
  <si>
    <t>Gen Tech Description if Gas Thermal or Other II</t>
  </si>
  <si>
    <t>Net Capability / Nameplate Capacity (kW) II</t>
  </si>
  <si>
    <t>Capacity Factor (%) II</t>
  </si>
  <si>
    <t>Solar PV Nameplate Capacity (kW-DC) II</t>
  </si>
  <si>
    <t>Storage Duration of Nameplate Capacity (hours) II</t>
  </si>
  <si>
    <t>Fuel Type II</t>
  </si>
  <si>
    <t>Primary Fuel Type II</t>
  </si>
  <si>
    <t>Secondary Fuel Type II</t>
  </si>
  <si>
    <t>Firm Fuel II</t>
  </si>
  <si>
    <t>Point of Delivery At II</t>
  </si>
  <si>
    <t>Point of Delivery Is On The II</t>
  </si>
  <si>
    <t>Estimated Useful Life of Facility at COD (years) II</t>
  </si>
  <si>
    <t>Utility Providing Retail Service at Location II</t>
  </si>
  <si>
    <t>Project Location II</t>
  </si>
  <si>
    <t>City II</t>
  </si>
  <si>
    <t>County II</t>
  </si>
  <si>
    <t>State II</t>
  </si>
  <si>
    <t>Latitude II</t>
  </si>
  <si>
    <t>Longitude II</t>
  </si>
  <si>
    <t>Gen Tech Description if Gas Thermal or Other III</t>
  </si>
  <si>
    <t>Net Capability / Nameplate Capacity (kW) III</t>
  </si>
  <si>
    <t>Capacity Factor (%) III</t>
  </si>
  <si>
    <t>Solar PV Nameplate Capacity (kW-DC) III</t>
  </si>
  <si>
    <t>Storage Duration of Nameplate Capacity (hours) III</t>
  </si>
  <si>
    <t>Fuel Type III</t>
  </si>
  <si>
    <t>Primary Fuel Type III</t>
  </si>
  <si>
    <t>Secondary Fuel Type III</t>
  </si>
  <si>
    <t>Firm Fuel III</t>
  </si>
  <si>
    <t>Point of Delivery At III</t>
  </si>
  <si>
    <t>Point of Delivery Is On The III</t>
  </si>
  <si>
    <t>Estimated Useful Life of Facility at COD (years) III</t>
  </si>
  <si>
    <t>Utility Providing Retail Service at Location III</t>
  </si>
  <si>
    <t>Project Location III</t>
  </si>
  <si>
    <t>City III</t>
  </si>
  <si>
    <t>County III</t>
  </si>
  <si>
    <t>State III</t>
  </si>
  <si>
    <t>Latitude III</t>
  </si>
  <si>
    <t>Longitude III</t>
  </si>
  <si>
    <t>Hybrid</t>
  </si>
  <si>
    <t>Hybrid Project</t>
  </si>
  <si>
    <t>If hybrid, fill out other generation technologies on C2_CoverSheet.</t>
  </si>
  <si>
    <t>See section 2.8 or 2.5 of the Dispatchable or Ownership RFPs, respectively.</t>
  </si>
  <si>
    <t>Gas Thermal</t>
  </si>
  <si>
    <t>Storage</t>
  </si>
  <si>
    <t>Form C2 - Bid Cover Sheet II for Hybrids</t>
  </si>
  <si>
    <t>Generation Technology Type II</t>
  </si>
  <si>
    <t>PPA Term (years) II</t>
  </si>
  <si>
    <t>Generation Technology Type III</t>
  </si>
  <si>
    <t>PPA Term (years) III</t>
  </si>
  <si>
    <t xml:space="preserve">Form F3- Technical Description | Battery Energy Storage I </t>
  </si>
  <si>
    <t/>
  </si>
  <si>
    <t>Exhibit I - Storage</t>
  </si>
  <si>
    <t>Storage Provides Regulation Services</t>
  </si>
  <si>
    <r>
      <t xml:space="preserve">Meets the requirements of the Model PPA, </t>
    </r>
    <r>
      <rPr>
        <b/>
        <sz val="12"/>
        <color theme="0"/>
        <rFont val="Arial"/>
        <family val="2"/>
      </rPr>
      <t>Exhibit I - Storage</t>
    </r>
  </si>
  <si>
    <t>…by unit or CC operating mode.</t>
  </si>
  <si>
    <t>Maximum Hydrogen Capability Option (%)</t>
  </si>
  <si>
    <t>See section 8.4c Storage Model PPA for details.</t>
  </si>
  <si>
    <t>Form D1C  -  Property Taxes</t>
  </si>
  <si>
    <t>Property Taxes ($)</t>
  </si>
  <si>
    <t>6) SHOULDER CAPACITY</t>
  </si>
  <si>
    <t>4) SUMMER CAPACITY</t>
  </si>
  <si>
    <t>5) WINTER CAPACITY</t>
  </si>
  <si>
    <t>7) NC</t>
  </si>
  <si>
    <t>8)</t>
  </si>
  <si>
    <t>Summer Base
(MW)</t>
  </si>
  <si>
    <t>Winter Base
(MW)</t>
  </si>
  <si>
    <t>Shoulder Base
(MW)</t>
  </si>
  <si>
    <t>All information on this tab should be given by unit for simple cycle turbines or by operating mode for combined cycle turbines. Enter the 1) Operating Mode of the turbines, either simple cycle or combined cycle, the operating mode 2) Configuration, and the 3) # of Units for homogenous simple cycle turbines (e.g. enter 2 for 2 homogenous simple cycle turbines). Enter the maximum capacity configuration first for combined cycle turbines and duplicate the tab for all other configurations or non-homogenous simple cycle turbines. Complete this tab, and for extra duplicates only, label as "F1_Capacity_A", "F1_Capacity_B", etc. for multiple non-homogenous simple cycle turbines and for each operating mode for combined cycle turbines (e.g. there should be at least "F1_Capacity" tab then a "F1_Capacity_A"). Email the RFP project manager with any questions or clarifications. Add 8) notes for additional details.
Provide estimated 4) summer, 5) winter, and 6) shoulder capacities and net capability (in MW) by unit (for simple cycle) or operating mode (for combined cycle) that would be available to PSCo over the proposed contract term. The values should reflect the average summer and winter capacities during the commercial operating year at the point of delivery and must be net of all parasitic loads and house power requirements. Neither the summer, winter, nor shoulder capacity should exceed the 7) net capability.
If the proposal includes any supplemental capacity (whether from duct-firing, steam injection, or any other type), indicate the amounts available under summer and winter conditions. Note any limitations including, but not limited to, emission permitting limitations on the availability of such supplemental capacity. The base and supplemental capacity values should match the values provided on Form F3 for 100% summer and winter unit loadings.
Summer capacity should be based on an ambient temperature of 95 degrees Fahrenheit, 20% relative humidity (RH), and altitude adjusted. Winter capacity should be based on an ambient temperature of 30° F, 60% RH, and altitude adjusted. Shoulder season capacity should be based on an ambient temperature of 52° F, 55% RH, and altitude adjusted.</t>
  </si>
  <si>
    <t>Manual control is not modeled, will only model AGC.</t>
  </si>
  <si>
    <t>Unit Loading At MAX</t>
  </si>
  <si>
    <t>Unit Loading at MIN</t>
  </si>
  <si>
    <t>Unit Loading at...</t>
  </si>
  <si>
    <t>3) SHOULDER HR</t>
  </si>
  <si>
    <t>(for homogenous simple cycle turbines)</t>
  </si>
  <si>
    <t>(CC or simple cycle)</t>
  </si>
  <si>
    <t>(combined cycle turbines only)</t>
  </si>
  <si>
    <t>(homogenous simple cycle only)</t>
  </si>
  <si>
    <r>
      <t xml:space="preserve">Summer </t>
    </r>
    <r>
      <rPr>
        <b/>
        <sz val="11"/>
        <rFont val="Arial"/>
        <family val="2"/>
      </rPr>
      <t>Supplemental</t>
    </r>
    <r>
      <rPr>
        <b/>
        <sz val="12"/>
        <rFont val="Arial"/>
        <family val="2"/>
      </rPr>
      <t xml:space="preserve"> (MW)</t>
    </r>
  </si>
  <si>
    <r>
      <t xml:space="preserve">Winter </t>
    </r>
    <r>
      <rPr>
        <b/>
        <sz val="11"/>
        <rFont val="Arial"/>
        <family val="2"/>
      </rPr>
      <t>Supplemental</t>
    </r>
    <r>
      <rPr>
        <b/>
        <sz val="12"/>
        <rFont val="Arial"/>
        <family val="2"/>
      </rPr>
      <t xml:space="preserve"> (MW)</t>
    </r>
  </si>
  <si>
    <r>
      <t xml:space="preserve">Shoulder </t>
    </r>
    <r>
      <rPr>
        <b/>
        <sz val="11"/>
        <rFont val="Arial"/>
        <family val="2"/>
      </rPr>
      <t>Supplemental</t>
    </r>
    <r>
      <rPr>
        <b/>
        <sz val="12"/>
        <rFont val="Arial"/>
        <family val="2"/>
      </rPr>
      <t xml:space="preserve"> (MW)</t>
    </r>
  </si>
  <si>
    <t>Notes to Taxes</t>
  </si>
  <si>
    <t>Pre-Construction Development Asset (PCDA)</t>
  </si>
  <si>
    <t>PCDA</t>
  </si>
  <si>
    <t>Form C3 - Bid Cover Sheet III</t>
  </si>
  <si>
    <t>~25% of Operating Range</t>
  </si>
  <si>
    <t>~50% of Operating Range</t>
  </si>
  <si>
    <t>~75% of Operating Range</t>
  </si>
  <si>
    <t>All information on this tab should be given by unit for simple cycle turbines or by operating mode for combined cycle turbines, and correspond to a "F1_Capacity" tab. Complete this tab, and for extra duplicates only, label as "F3_HeatRates_A", "F3_HeatRates_B", etc. for multiple non-homogenous simple cycle turbines and for each operating mode for combined cycle turbines (e.g. there should be at least "F3_HeatRates" tab then a "F3_HeatRates_A"). Email the RFP project manager with any questions or clarifications. Add 4) notes for additional details.
For proposals involving tolling or other fuel-indexed arrangements, enter the average summer, winter and shoulder season heat rates at the unit loading levels indicated. Heat rates must be stated at the higher heating value (HHV), ambient (barometric) air pressure corrected to site elevation, and 95 degrees Fahrenheit, 20% relative humidity (RH) for summer conditions, 30° F, 60% RH for winter conditions, and 52° F, 55% RH for shoulder season conditions.</t>
  </si>
  <si>
    <t>Date</t>
  </si>
  <si>
    <t>Milestone</t>
  </si>
  <si>
    <t>Payment ($)</t>
  </si>
  <si>
    <t xml:space="preserve">The bidder hereby certifies that all of the statements and representations made in this proposal are true to the best of the bidder's knowledge and belief, and agrees to be bound by the representations, terms, and conditions contained in the RFP including restrictions on the bidder's claim of confidentiality. The bidder accepts the term sheets and technical specifications included in the RFP, except as specifically noted in writing. The bidder certifies that (i) the bidder has considered applicable accounting standards regarding finance leases and consolidated variable interest entities, (ii) to the bidder's knowledge and belief, except as provided for in section 2.7 of the RFP document, the bidder's proposal should not result in finance lease or consolidated variable interest entity treatment to Public Service, and (iii) the bidder agrees to work with PSCo on Transmission Corridor Preservation as detailed in section 3.3 of the RFP document. The bidder acknowledges that the officer whose signature appears below is able to contractually commit the bidder for its proposal.
</t>
  </si>
  <si>
    <t>Bids not selected may also be considered for submittal to the CPUC as Pre-construction Development Asset (“PCDA”) if the bidder has indicated their interest in this option by selecting the check box in bid Form C3 and supplying the relevant information in the bid narrative (sec section 4.3 of the Dispatchable RFP).</t>
  </si>
  <si>
    <t>BEFORE DISTRIBUTION…</t>
  </si>
  <si>
    <t>- Hide this sheet.</t>
  </si>
  <si>
    <t>- Password lock all sheets.</t>
  </si>
  <si>
    <r>
      <t xml:space="preserve">Submit the NOIR by email to the RFP Project Manager at </t>
    </r>
    <r>
      <rPr>
        <b/>
        <i/>
        <u/>
        <sz val="12"/>
        <rFont val="Arial"/>
        <family val="2"/>
      </rPr>
      <t>PSCo2022AllSource@XcelEnergy.com</t>
    </r>
  </si>
  <si>
    <t>by no later than 4:00 P.M. Mountain Time on 2/15/2023.</t>
  </si>
  <si>
    <t>Any proposal that would result in new generation, storage, interconnection, and/or transmission infrastructure in Morgan, Routt, or Pueblo Counties must provide the estimated property tax that would be imposed on the property located in those counties along with a workpaper showing how those estimated property tax values were calculated. Please provide the estimated annual property taxes in nominal U.S. dollars.</t>
  </si>
  <si>
    <t>Form E2  -  Pre-Construction Development Assets (PCDA) Milestones</t>
  </si>
  <si>
    <t>Form E1 - Construction Milestones</t>
  </si>
  <si>
    <t>Shoulder Capacity (MW)</t>
  </si>
  <si>
    <t>Shoulder Heat Rate (Btu/kWh)</t>
  </si>
  <si>
    <t>Seller shall make all applications and/or flings required by Applicable Law for REC accreditation and for the assignment of such RECs to Company.</t>
  </si>
  <si>
    <t>RFP Type</t>
  </si>
  <si>
    <t>Ownership</t>
  </si>
  <si>
    <t>Dispatchable</t>
  </si>
  <si>
    <t>Emails of Other Company Representatives</t>
  </si>
  <si>
    <t>Separate emails by semicolon.</t>
  </si>
  <si>
    <t>Estimated # of Bids</t>
  </si>
  <si>
    <t>Refs to Other Tabs</t>
  </si>
  <si>
    <t>RFP</t>
  </si>
  <si>
    <t>Gen Tech</t>
  </si>
  <si>
    <t>Metric</t>
  </si>
  <si>
    <t>All</t>
  </si>
  <si>
    <t>Bidder Company</t>
  </si>
  <si>
    <t>Gen Tech Description if Gas or Other</t>
  </si>
  <si>
    <t>Ownership, Renewable</t>
  </si>
  <si>
    <t>Solar</t>
  </si>
  <si>
    <t>Dispatchable, Renewable</t>
  </si>
  <si>
    <t>Utility Providing Retail Service at Project Location III</t>
  </si>
  <si>
    <t>1 Expected Generation (MWh)</t>
  </si>
  <si>
    <t>2 Expected Generation (MWh)</t>
  </si>
  <si>
    <t>3 Expected Generation (MWh)</t>
  </si>
  <si>
    <t>4 Expected Generation (MWh)</t>
  </si>
  <si>
    <t>5 Expected Generation (MWh)</t>
  </si>
  <si>
    <t>6 Expected Generation (MWh)</t>
  </si>
  <si>
    <t>7 Expected Generation (MWh)</t>
  </si>
  <si>
    <t>8 Expected Generation (MWh)</t>
  </si>
  <si>
    <t>9 Expected Generation (MWh)</t>
  </si>
  <si>
    <t>10 Expected Generation (MWh)</t>
  </si>
  <si>
    <t>11 Expected Generation (MWh)</t>
  </si>
  <si>
    <t>12 Expected Generation (MWh)</t>
  </si>
  <si>
    <t>13 Expected Generation (MWh)</t>
  </si>
  <si>
    <t>14 Expected Generation (MWh)</t>
  </si>
  <si>
    <t>15 Expected Generation (MWh)</t>
  </si>
  <si>
    <t>16 Expected Generation (MWh)</t>
  </si>
  <si>
    <t>17 Expected Generation (MWh)</t>
  </si>
  <si>
    <t>18 Expected Generation (MWh)</t>
  </si>
  <si>
    <t>19 Expected Generation (MWh)</t>
  </si>
  <si>
    <t>20 Expected Generation (MWh)</t>
  </si>
  <si>
    <t>21 Expected Generation (MWh)</t>
  </si>
  <si>
    <t>22 Expected Generation (MWh)</t>
  </si>
  <si>
    <t>23 Expected Generation (MWh)</t>
  </si>
  <si>
    <t>24 Expected Generation (MWh)</t>
  </si>
  <si>
    <t>25 Expected Generation (MWh)</t>
  </si>
  <si>
    <t>26 Expected Generation (MWh)</t>
  </si>
  <si>
    <t>27 Expected Generation (MWh)</t>
  </si>
  <si>
    <t>28 Expected Generation (MWh)</t>
  </si>
  <si>
    <t>29 Expected Generation (MWh)</t>
  </si>
  <si>
    <t>30 Expected Generation (MWh)</t>
  </si>
  <si>
    <t>31 Expected Generation (MWh)</t>
  </si>
  <si>
    <t>32 Expected Generation (MWh)</t>
  </si>
  <si>
    <t>33 Expected Generation (MWh)</t>
  </si>
  <si>
    <t>34 Expected Generation (MWh)</t>
  </si>
  <si>
    <t>35 Expected Generation (MWh)</t>
  </si>
  <si>
    <t>36 Expected Generation (MWh)</t>
  </si>
  <si>
    <t>37 Expected Generation (MWh)</t>
  </si>
  <si>
    <t>38 Expected Generation (MWh)</t>
  </si>
  <si>
    <t>39 Expected Generation (MWh)</t>
  </si>
  <si>
    <t>40 Expected Generation (MWh)</t>
  </si>
  <si>
    <t>1 Payment Date (mm/dd/yyyy)</t>
  </si>
  <si>
    <t>2 Payment Date (mm/dd/yyyy)</t>
  </si>
  <si>
    <t>3 Payment Date (mm/dd/yyyy)</t>
  </si>
  <si>
    <t>4 Payment Date (mm/dd/yyyy)</t>
  </si>
  <si>
    <t>5 Payment Date (mm/dd/yyyy)</t>
  </si>
  <si>
    <t>6 Payment Date (mm/dd/yyyy)</t>
  </si>
  <si>
    <t>7 Payment Date (mm/dd/yyyy)</t>
  </si>
  <si>
    <t>8 Payment Date (mm/dd/yyyy)</t>
  </si>
  <si>
    <t>9 Payment Date (mm/dd/yyyy)</t>
  </si>
  <si>
    <t>10 Payment Date (mm/dd/yyyy)</t>
  </si>
  <si>
    <t>11 Payment Date (mm/dd/yyyy)</t>
  </si>
  <si>
    <t>12 Payment Date (mm/dd/yyyy)</t>
  </si>
  <si>
    <t>13 Payment Date (mm/dd/yyyy)</t>
  </si>
  <si>
    <t>14 Payment Date (mm/dd/yyyy)</t>
  </si>
  <si>
    <t>15 Payment Date (mm/dd/yyyy)</t>
  </si>
  <si>
    <t>16 Payment Date (mm/dd/yyyy)</t>
  </si>
  <si>
    <t>17 Payment Date (mm/dd/yyyy)</t>
  </si>
  <si>
    <t>18 Payment Date (mm/dd/yyyy)</t>
  </si>
  <si>
    <t>19 Payment Date (mm/dd/yyyy)</t>
  </si>
  <si>
    <t>20 Payment Date (mm/dd/yyyy)</t>
  </si>
  <si>
    <t>21 Payment Date (mm/dd/yyyy)</t>
  </si>
  <si>
    <t>22 Payment Date (mm/dd/yyyy)</t>
  </si>
  <si>
    <t>23 Payment Date (mm/dd/yyyy)</t>
  </si>
  <si>
    <t>24 Payment Date (mm/dd/yyyy)</t>
  </si>
  <si>
    <t>25 Payment Date (mm/dd/yyyy)</t>
  </si>
  <si>
    <t>26 Payment Date (mm/dd/yyyy)</t>
  </si>
  <si>
    <t>27 Payment Date (mm/dd/yyyy)</t>
  </si>
  <si>
    <t>28 Payment Date (mm/dd/yyyy)</t>
  </si>
  <si>
    <t>29 Payment Date (mm/dd/yyyy)</t>
  </si>
  <si>
    <t>30 Payment Date (mm/dd/yyyy)</t>
  </si>
  <si>
    <t>31 Payment Date (mm/dd/yyyy)</t>
  </si>
  <si>
    <t>32 Payment Date (mm/dd/yyyy)</t>
  </si>
  <si>
    <t>33 Payment Date (mm/dd/yyyy)</t>
  </si>
  <si>
    <t>34 Payment Date (mm/dd/yyyy)</t>
  </si>
  <si>
    <t>35 Payment Date (mm/dd/yyyy)</t>
  </si>
  <si>
    <t>36 Payment Date (mm/dd/yyyy)</t>
  </si>
  <si>
    <t>37 Payment Date (mm/dd/yyyy)</t>
  </si>
  <si>
    <t>38 Payment Date (mm/dd/yyyy)</t>
  </si>
  <si>
    <t>39 Payment Date (mm/dd/yyyy)</t>
  </si>
  <si>
    <t>40 Payment Date (mm/dd/yyyy)</t>
  </si>
  <si>
    <t>1 Engineering, Procurement &amp; Construction Payments ($)</t>
  </si>
  <si>
    <t>2 Engineering, Procurement &amp; Construction Payments ($)</t>
  </si>
  <si>
    <t>3 Engineering, Procurement &amp; Construction Payments ($)</t>
  </si>
  <si>
    <t>4 Engineering, Procurement &amp; Construction Payments ($)</t>
  </si>
  <si>
    <t>5 Engineering, Procurement &amp; Construction Payments ($)</t>
  </si>
  <si>
    <t>6 Engineering, Procurement &amp; Construction Payments ($)</t>
  </si>
  <si>
    <t>7 Engineering, Procurement &amp; Construction Payments ($)</t>
  </si>
  <si>
    <t>8 Engineering, Procurement &amp; Construction Payments ($)</t>
  </si>
  <si>
    <t>9 Engineering, Procurement &amp; Construction Payments ($)</t>
  </si>
  <si>
    <t>10 Engineering, Procurement &amp; Construction Payments ($)</t>
  </si>
  <si>
    <t>11 Engineering, Procurement &amp; Construction Payments ($)</t>
  </si>
  <si>
    <t>12 Engineering, Procurement &amp; Construction Payments ($)</t>
  </si>
  <si>
    <t>13 Engineering, Procurement &amp; Construction Payments ($)</t>
  </si>
  <si>
    <t>14 Engineering, Procurement &amp; Construction Payments ($)</t>
  </si>
  <si>
    <t>15 Engineering, Procurement &amp; Construction Payments ($)</t>
  </si>
  <si>
    <t>16 Engineering, Procurement &amp; Construction Payments ($)</t>
  </si>
  <si>
    <t>17 Engineering, Procurement &amp; Construction Payments ($)</t>
  </si>
  <si>
    <t>18 Engineering, Procurement &amp; Construction Payments ($)</t>
  </si>
  <si>
    <t>19 Engineering, Procurement &amp; Construction Payments ($)</t>
  </si>
  <si>
    <t>20 Engineering, Procurement &amp; Construction Payments ($)</t>
  </si>
  <si>
    <t>21 Engineering, Procurement &amp; Construction Payments ($)</t>
  </si>
  <si>
    <t>22 Engineering, Procurement &amp; Construction Payments ($)</t>
  </si>
  <si>
    <t>23 Engineering, Procurement &amp; Construction Payments ($)</t>
  </si>
  <si>
    <t>24 Engineering, Procurement &amp; Construction Payments ($)</t>
  </si>
  <si>
    <t>25 Engineering, Procurement &amp; Construction Payments ($)</t>
  </si>
  <si>
    <t>26 Engineering, Procurement &amp; Construction Payments ($)</t>
  </si>
  <si>
    <t>27 Engineering, Procurement &amp; Construction Payments ($)</t>
  </si>
  <si>
    <t>28 Engineering, Procurement &amp; Construction Payments ($)</t>
  </si>
  <si>
    <t>29 Engineering, Procurement &amp; Construction Payments ($)</t>
  </si>
  <si>
    <t>30 Engineering, Procurement &amp; Construction Payments ($)</t>
  </si>
  <si>
    <t>31 Engineering, Procurement &amp; Construction Payments ($)</t>
  </si>
  <si>
    <t>32 Engineering, Procurement &amp; Construction Payments ($)</t>
  </si>
  <si>
    <t>33 Engineering, Procurement &amp; Construction Payments ($)</t>
  </si>
  <si>
    <t>34 Engineering, Procurement &amp; Construction Payments ($)</t>
  </si>
  <si>
    <t>35 Engineering, Procurement &amp; Construction Payments ($)</t>
  </si>
  <si>
    <t>36 Engineering, Procurement &amp; Construction Payments ($)</t>
  </si>
  <si>
    <t>37 Engineering, Procurement &amp; Construction Payments ($)</t>
  </si>
  <si>
    <t>38 Engineering, Procurement &amp; Construction Payments ($)</t>
  </si>
  <si>
    <t>39 Engineering, Procurement &amp; Construction Payments ($)</t>
  </si>
  <si>
    <t>40 Engineering, Procurement &amp; Construction Payments ($)</t>
  </si>
  <si>
    <t>1 Land &amp; Easement Payments ($)</t>
  </si>
  <si>
    <t>2 Land &amp; Easement Payments ($)</t>
  </si>
  <si>
    <t>3 Land &amp; Easement Payments ($)</t>
  </si>
  <si>
    <t>4 Land &amp; Easement Payments ($)</t>
  </si>
  <si>
    <t>5 Land &amp; Easement Payments ($)</t>
  </si>
  <si>
    <t>6 Land &amp; Easement Payments ($)</t>
  </si>
  <si>
    <t>7 Land &amp; Easement Payments ($)</t>
  </si>
  <si>
    <t>8 Land &amp; Easement Payments ($)</t>
  </si>
  <si>
    <t>9 Land &amp; Easement Payments ($)</t>
  </si>
  <si>
    <t>10 Land &amp; Easement Payments ($)</t>
  </si>
  <si>
    <t>11 Land &amp; Easement Payments ($)</t>
  </si>
  <si>
    <t>12 Land &amp; Easement Payments ($)</t>
  </si>
  <si>
    <t>13 Land &amp; Easement Payments ($)</t>
  </si>
  <si>
    <t>14 Land &amp; Easement Payments ($)</t>
  </si>
  <si>
    <t>15 Land &amp; Easement Payments ($)</t>
  </si>
  <si>
    <t>16 Land &amp; Easement Payments ($)</t>
  </si>
  <si>
    <t>17 Land &amp; Easement Payments ($)</t>
  </si>
  <si>
    <t>18 Land &amp; Easement Payments ($)</t>
  </si>
  <si>
    <t>19 Land &amp; Easement Payments ($)</t>
  </si>
  <si>
    <t>20 Land &amp; Easement Payments ($)</t>
  </si>
  <si>
    <t>21 Land &amp; Easement Payments ($)</t>
  </si>
  <si>
    <t>22 Land &amp; Easement Payments ($)</t>
  </si>
  <si>
    <t>23 Land &amp; Easement Payments ($)</t>
  </si>
  <si>
    <t>24 Land &amp; Easement Payments ($)</t>
  </si>
  <si>
    <t>25 Land &amp; Easement Payments ($)</t>
  </si>
  <si>
    <t>26 Land &amp; Easement Payments ($)</t>
  </si>
  <si>
    <t>27 Land &amp; Easement Payments ($)</t>
  </si>
  <si>
    <t>28 Land &amp; Easement Payments ($)</t>
  </si>
  <si>
    <t>29 Land &amp; Easement Payments ($)</t>
  </si>
  <si>
    <t>30 Land &amp; Easement Payments ($)</t>
  </si>
  <si>
    <t>31 Land &amp; Easement Payments ($)</t>
  </si>
  <si>
    <t>32 Land &amp; Easement Payments ($)</t>
  </si>
  <si>
    <t>33 Land &amp; Easement Payments ($)</t>
  </si>
  <si>
    <t>34 Land &amp; Easement Payments ($)</t>
  </si>
  <si>
    <t>35 Land &amp; Easement Payments ($)</t>
  </si>
  <si>
    <t>36 Land &amp; Easement Payments ($)</t>
  </si>
  <si>
    <t>37 Land &amp; Easement Payments ($)</t>
  </si>
  <si>
    <t>38 Land &amp; Easement Payments ($)</t>
  </si>
  <si>
    <t>39 Land &amp; Easement Payments ($)</t>
  </si>
  <si>
    <t>40 Land &amp; Easement Payments ($)</t>
  </si>
  <si>
    <t>1 All Other Project-Related Payments ($)</t>
  </si>
  <si>
    <t>2 All Other Project-Related Payments ($)</t>
  </si>
  <si>
    <t>3 All Other Project-Related Payments ($)</t>
  </si>
  <si>
    <t>4 All Other Project-Related Payments ($)</t>
  </si>
  <si>
    <t>5 All Other Project-Related Payments ($)</t>
  </si>
  <si>
    <t>6 All Other Project-Related Payments ($)</t>
  </si>
  <si>
    <t>7 All Other Project-Related Payments ($)</t>
  </si>
  <si>
    <t>8 All Other Project-Related Payments ($)</t>
  </si>
  <si>
    <t>9 All Other Project-Related Payments ($)</t>
  </si>
  <si>
    <t>10 All Other Project-Related Payments ($)</t>
  </si>
  <si>
    <t>11 All Other Project-Related Payments ($)</t>
  </si>
  <si>
    <t>12 All Other Project-Related Payments ($)</t>
  </si>
  <si>
    <t>13 All Other Project-Related Payments ($)</t>
  </si>
  <si>
    <t>14 All Other Project-Related Payments ($)</t>
  </si>
  <si>
    <t>15 All Other Project-Related Payments ($)</t>
  </si>
  <si>
    <t>16 All Other Project-Related Payments ($)</t>
  </si>
  <si>
    <t>17 All Other Project-Related Payments ($)</t>
  </si>
  <si>
    <t>18 All Other Project-Related Payments ($)</t>
  </si>
  <si>
    <t>19 All Other Project-Related Payments ($)</t>
  </si>
  <si>
    <t>20 All Other Project-Related Payments ($)</t>
  </si>
  <si>
    <t>21 All Other Project-Related Payments ($)</t>
  </si>
  <si>
    <t>22 All Other Project-Related Payments ($)</t>
  </si>
  <si>
    <t>23 All Other Project-Related Payments ($)</t>
  </si>
  <si>
    <t>24 All Other Project-Related Payments ($)</t>
  </si>
  <si>
    <t>25 All Other Project-Related Payments ($)</t>
  </si>
  <si>
    <t>26 All Other Project-Related Payments ($)</t>
  </si>
  <si>
    <t>27 All Other Project-Related Payments ($)</t>
  </si>
  <si>
    <t>28 All Other Project-Related Payments ($)</t>
  </si>
  <si>
    <t>29 All Other Project-Related Payments ($)</t>
  </si>
  <si>
    <t>30 All Other Project-Related Payments ($)</t>
  </si>
  <si>
    <t>31 All Other Project-Related Payments ($)</t>
  </si>
  <si>
    <t>32 All Other Project-Related Payments ($)</t>
  </si>
  <si>
    <t>33 All Other Project-Related Payments ($)</t>
  </si>
  <si>
    <t>34 All Other Project-Related Payments ($)</t>
  </si>
  <si>
    <t>35 All Other Project-Related Payments ($)</t>
  </si>
  <si>
    <t>36 All Other Project-Related Payments ($)</t>
  </si>
  <si>
    <t>37 All Other Project-Related Payments ($)</t>
  </si>
  <si>
    <t>38 All Other Project-Related Payments ($)</t>
  </si>
  <si>
    <t>39 All Other Project-Related Payments ($)</t>
  </si>
  <si>
    <t>40 All Other Project-Related Payments ($)</t>
  </si>
  <si>
    <t>Unit Starts 
per Year (#)</t>
  </si>
  <si>
    <t>1 FOM 
($/yr)</t>
  </si>
  <si>
    <t>2 FOM 
($/yr)</t>
  </si>
  <si>
    <t>3 FOM 
($/yr)</t>
  </si>
  <si>
    <t>4 FOM 
($/yr)</t>
  </si>
  <si>
    <t>5 FOM 
($/yr)</t>
  </si>
  <si>
    <t>6 FOM 
($/yr)</t>
  </si>
  <si>
    <t>7 FOM 
($/yr)</t>
  </si>
  <si>
    <t>8 FOM 
($/yr)</t>
  </si>
  <si>
    <t>9 FOM 
($/yr)</t>
  </si>
  <si>
    <t>10 FOM 
($/yr)</t>
  </si>
  <si>
    <t>11 FOM 
($/yr)</t>
  </si>
  <si>
    <t>12 FOM 
($/yr)</t>
  </si>
  <si>
    <t>13 FOM 
($/yr)</t>
  </si>
  <si>
    <t>14 FOM 
($/yr)</t>
  </si>
  <si>
    <t>15 FOM 
($/yr)</t>
  </si>
  <si>
    <t>16 FOM 
($/yr)</t>
  </si>
  <si>
    <t>17 FOM 
($/yr)</t>
  </si>
  <si>
    <t>18 FOM 
($/yr)</t>
  </si>
  <si>
    <t>19 FOM 
($/yr)</t>
  </si>
  <si>
    <t>20 FOM 
($/yr)</t>
  </si>
  <si>
    <t>21 FOM 
($/yr)</t>
  </si>
  <si>
    <t>22 FOM 
($/yr)</t>
  </si>
  <si>
    <t>23 FOM 
($/yr)</t>
  </si>
  <si>
    <t>24 FOM 
($/yr)</t>
  </si>
  <si>
    <t>25 FOM 
($/yr)</t>
  </si>
  <si>
    <t>26 FOM 
($/yr)</t>
  </si>
  <si>
    <t>27 FOM 
($/yr)</t>
  </si>
  <si>
    <t>28 FOM 
($/yr)</t>
  </si>
  <si>
    <t>29 FOM 
($/yr)</t>
  </si>
  <si>
    <t>30 FOM 
($/yr)</t>
  </si>
  <si>
    <t>31 FOM 
($/yr)</t>
  </si>
  <si>
    <t>32 FOM 
($/yr)</t>
  </si>
  <si>
    <t>33 FOM 
($/yr)</t>
  </si>
  <si>
    <t>34 FOM 
($/yr)</t>
  </si>
  <si>
    <t>35 FOM 
($/yr)</t>
  </si>
  <si>
    <t>36 FOM 
($/yr)</t>
  </si>
  <si>
    <t>37 FOM 
($/yr)</t>
  </si>
  <si>
    <t>38 FOM 
($/yr)</t>
  </si>
  <si>
    <t>39 FOM 
($/yr)</t>
  </si>
  <si>
    <t>40 FOM 
($/yr)</t>
  </si>
  <si>
    <t>1 VOM 
($/yr)</t>
  </si>
  <si>
    <t>2 VOM 
($/yr)</t>
  </si>
  <si>
    <t>3 VOM 
($/yr)</t>
  </si>
  <si>
    <t>4 VOM 
($/yr)</t>
  </si>
  <si>
    <t>5 VOM 
($/yr)</t>
  </si>
  <si>
    <t>6 VOM 
($/yr)</t>
  </si>
  <si>
    <t>7 VOM 
($/yr)</t>
  </si>
  <si>
    <t>8 VOM 
($/yr)</t>
  </si>
  <si>
    <t>9 VOM 
($/yr)</t>
  </si>
  <si>
    <t>10 VOM 
($/yr)</t>
  </si>
  <si>
    <t>11 VOM 
($/yr)</t>
  </si>
  <si>
    <t>12 VOM 
($/yr)</t>
  </si>
  <si>
    <t>13 VOM 
($/yr)</t>
  </si>
  <si>
    <t>14 VOM 
($/yr)</t>
  </si>
  <si>
    <t>15 VOM 
($/yr)</t>
  </si>
  <si>
    <t>16 VOM 
($/yr)</t>
  </si>
  <si>
    <t>17 VOM 
($/yr)</t>
  </si>
  <si>
    <t>18 VOM 
($/yr)</t>
  </si>
  <si>
    <t>19 VOM 
($/yr)</t>
  </si>
  <si>
    <t>20 VOM 
($/yr)</t>
  </si>
  <si>
    <t>21 VOM 
($/yr)</t>
  </si>
  <si>
    <t>22 VOM 
($/yr)</t>
  </si>
  <si>
    <t>23 VOM 
($/yr)</t>
  </si>
  <si>
    <t>24 VOM 
($/yr)</t>
  </si>
  <si>
    <t>25 VOM 
($/yr)</t>
  </si>
  <si>
    <t>26 VOM 
($/yr)</t>
  </si>
  <si>
    <t>27 VOM 
($/yr)</t>
  </si>
  <si>
    <t>28 VOM 
($/yr)</t>
  </si>
  <si>
    <t>29 VOM 
($/yr)</t>
  </si>
  <si>
    <t>30 VOM 
($/yr)</t>
  </si>
  <si>
    <t>31 VOM 
($/yr)</t>
  </si>
  <si>
    <t>32 VOM 
($/yr)</t>
  </si>
  <si>
    <t>33 VOM 
($/yr)</t>
  </si>
  <si>
    <t>34 VOM 
($/yr)</t>
  </si>
  <si>
    <t>35 VOM 
($/yr)</t>
  </si>
  <si>
    <t>36 VOM 
($/yr)</t>
  </si>
  <si>
    <t>37 VOM 
($/yr)</t>
  </si>
  <si>
    <t>38 VOM 
($/yr)</t>
  </si>
  <si>
    <t>39 VOM 
($/yr)</t>
  </si>
  <si>
    <t>40 VOM 
($/yr)</t>
  </si>
  <si>
    <t>1 Non-Capital Maintenance Expenses ($/yr)</t>
  </si>
  <si>
    <t>2 Non-Capital Maintenance Expenses ($/yr)</t>
  </si>
  <si>
    <t>3 Non-Capital Maintenance Expenses ($/yr)</t>
  </si>
  <si>
    <t>4 Non-Capital Maintenance Expenses ($/yr)</t>
  </si>
  <si>
    <t>5 Non-Capital Maintenance Expenses ($/yr)</t>
  </si>
  <si>
    <t>6 Non-Capital Maintenance Expenses ($/yr)</t>
  </si>
  <si>
    <t>7 Non-Capital Maintenance Expenses ($/yr)</t>
  </si>
  <si>
    <t>8 Non-Capital Maintenance Expenses ($/yr)</t>
  </si>
  <si>
    <t>9 Non-Capital Maintenance Expenses ($/yr)</t>
  </si>
  <si>
    <t>10 Non-Capital Maintenance Expenses ($/yr)</t>
  </si>
  <si>
    <t>11 Non-Capital Maintenance Expenses ($/yr)</t>
  </si>
  <si>
    <t>12 Non-Capital Maintenance Expenses ($/yr)</t>
  </si>
  <si>
    <t>13 Non-Capital Maintenance Expenses ($/yr)</t>
  </si>
  <si>
    <t>14 Non-Capital Maintenance Expenses ($/yr)</t>
  </si>
  <si>
    <t>15 Non-Capital Maintenance Expenses ($/yr)</t>
  </si>
  <si>
    <t>16 Non-Capital Maintenance Expenses ($/yr)</t>
  </si>
  <si>
    <t>17 Non-Capital Maintenance Expenses ($/yr)</t>
  </si>
  <si>
    <t>18 Non-Capital Maintenance Expenses ($/yr)</t>
  </si>
  <si>
    <t>19 Non-Capital Maintenance Expenses ($/yr)</t>
  </si>
  <si>
    <t>20 Non-Capital Maintenance Expenses ($/yr)</t>
  </si>
  <si>
    <t>21 Non-Capital Maintenance Expenses ($/yr)</t>
  </si>
  <si>
    <t>22 Non-Capital Maintenance Expenses ($/yr)</t>
  </si>
  <si>
    <t>23 Non-Capital Maintenance Expenses ($/yr)</t>
  </si>
  <si>
    <t>24 Non-Capital Maintenance Expenses ($/yr)</t>
  </si>
  <si>
    <t>25 Non-Capital Maintenance Expenses ($/yr)</t>
  </si>
  <si>
    <t>26 Non-Capital Maintenance Expenses ($/yr)</t>
  </si>
  <si>
    <t>27 Non-Capital Maintenance Expenses ($/yr)</t>
  </si>
  <si>
    <t>28 Non-Capital Maintenance Expenses ($/yr)</t>
  </si>
  <si>
    <t>29 Non-Capital Maintenance Expenses ($/yr)</t>
  </si>
  <si>
    <t>30 Non-Capital Maintenance Expenses ($/yr)</t>
  </si>
  <si>
    <t>31 Non-Capital Maintenance Expenses ($/yr)</t>
  </si>
  <si>
    <t>32 Non-Capital Maintenance Expenses ($/yr)</t>
  </si>
  <si>
    <t>33 Non-Capital Maintenance Expenses ($/yr)</t>
  </si>
  <si>
    <t>34 Non-Capital Maintenance Expenses ($/yr)</t>
  </si>
  <si>
    <t>35 Non-Capital Maintenance Expenses ($/yr)</t>
  </si>
  <si>
    <t>36 Non-Capital Maintenance Expenses ($/yr)</t>
  </si>
  <si>
    <t>37 Non-Capital Maintenance Expenses ($/yr)</t>
  </si>
  <si>
    <t>38 Non-Capital Maintenance Expenses ($/yr)</t>
  </si>
  <si>
    <t>39 Non-Capital Maintenance Expenses ($/yr)</t>
  </si>
  <si>
    <t>40 Non-Capital Maintenance Expenses ($/yr)</t>
  </si>
  <si>
    <t>1 Ongoing CapX ($/yr)</t>
  </si>
  <si>
    <t>2 Ongoing CapX ($/yr)</t>
  </si>
  <si>
    <t>3 Ongoing CapX ($/yr)</t>
  </si>
  <si>
    <t>4 Ongoing CapX ($/yr)</t>
  </si>
  <si>
    <t>5 Ongoing CapX ($/yr)</t>
  </si>
  <si>
    <t>6 Ongoing CapX ($/yr)</t>
  </si>
  <si>
    <t>7 Ongoing CapX ($/yr)</t>
  </si>
  <si>
    <t>8 Ongoing CapX ($/yr)</t>
  </si>
  <si>
    <t>9 Ongoing CapX ($/yr)</t>
  </si>
  <si>
    <t>10 Ongoing CapX ($/yr)</t>
  </si>
  <si>
    <t>11 Ongoing CapX ($/yr)</t>
  </si>
  <si>
    <t>12 Ongoing CapX ($/yr)</t>
  </si>
  <si>
    <t>13 Ongoing CapX ($/yr)</t>
  </si>
  <si>
    <t>14 Ongoing CapX ($/yr)</t>
  </si>
  <si>
    <t>15 Ongoing CapX ($/yr)</t>
  </si>
  <si>
    <t>16 Ongoing CapX ($/yr)</t>
  </si>
  <si>
    <t>17 Ongoing CapX ($/yr)</t>
  </si>
  <si>
    <t>18 Ongoing CapX ($/yr)</t>
  </si>
  <si>
    <t>19 Ongoing CapX ($/yr)</t>
  </si>
  <si>
    <t>20 Ongoing CapX ($/yr)</t>
  </si>
  <si>
    <t>21 Ongoing CapX ($/yr)</t>
  </si>
  <si>
    <t>22 Ongoing CapX ($/yr)</t>
  </si>
  <si>
    <t>23 Ongoing CapX ($/yr)</t>
  </si>
  <si>
    <t>24 Ongoing CapX ($/yr)</t>
  </si>
  <si>
    <t>25 Ongoing CapX ($/yr)</t>
  </si>
  <si>
    <t>26 Ongoing CapX ($/yr)</t>
  </si>
  <si>
    <t>27 Ongoing CapX ($/yr)</t>
  </si>
  <si>
    <t>28 Ongoing CapX ($/yr)</t>
  </si>
  <si>
    <t>29 Ongoing CapX ($/yr)</t>
  </si>
  <si>
    <t>30 Ongoing CapX ($/yr)</t>
  </si>
  <si>
    <t>31 Ongoing CapX ($/yr)</t>
  </si>
  <si>
    <t>32 Ongoing CapX ($/yr)</t>
  </si>
  <si>
    <t>33 Ongoing CapX ($/yr)</t>
  </si>
  <si>
    <t>34 Ongoing CapX ($/yr)</t>
  </si>
  <si>
    <t>35 Ongoing CapX ($/yr)</t>
  </si>
  <si>
    <t>36 Ongoing CapX ($/yr)</t>
  </si>
  <si>
    <t>37 Ongoing CapX ($/yr)</t>
  </si>
  <si>
    <t>38 Ongoing CapX ($/yr)</t>
  </si>
  <si>
    <t>39 Ongoing CapX ($/yr)</t>
  </si>
  <si>
    <t>40 Ongoing CapX ($/yr)</t>
  </si>
  <si>
    <t>Renewable</t>
  </si>
  <si>
    <t>Interconnection Cost Price Adjustment ($/MWh)</t>
  </si>
  <si>
    <t>The Wind Turbines/Solar Units, step-up transformer, and Battery Units shall have been delivered and installed at the Site.</t>
  </si>
  <si>
    <t>Dispatchable, Ownership</t>
  </si>
  <si>
    <t>Gas Thermals</t>
  </si>
  <si>
    <t>1 PCDA Date</t>
  </si>
  <si>
    <t>2 PCDA Date</t>
  </si>
  <si>
    <t>3 PCDA Date</t>
  </si>
  <si>
    <t>4 PCDA Date</t>
  </si>
  <si>
    <t>5 PCDA Date</t>
  </si>
  <si>
    <t>6 PCDA Date</t>
  </si>
  <si>
    <t>7 PCDA Date</t>
  </si>
  <si>
    <t>8 PCDA Date</t>
  </si>
  <si>
    <t>9 PCDA Date</t>
  </si>
  <si>
    <t>10 PCDA Date</t>
  </si>
  <si>
    <t>11 PCDA Date</t>
  </si>
  <si>
    <t>12 PCDA Date</t>
  </si>
  <si>
    <t>13 PCDA Date</t>
  </si>
  <si>
    <t>14 PCDA Date</t>
  </si>
  <si>
    <t>15 PCDA Date</t>
  </si>
  <si>
    <t>16 PCDA Date</t>
  </si>
  <si>
    <t>17 PCDA Date</t>
  </si>
  <si>
    <t>18 PCDA Date</t>
  </si>
  <si>
    <t>1 PCDA Payment ($)</t>
  </si>
  <si>
    <t>2 PCDA Payment ($)</t>
  </si>
  <si>
    <t>3 PCDA Payment ($)</t>
  </si>
  <si>
    <t>4 PCDA Payment ($)</t>
  </si>
  <si>
    <t>5 PCDA Payment ($)</t>
  </si>
  <si>
    <t>6 PCDA Payment ($)</t>
  </si>
  <si>
    <t>7 PCDA Payment ($)</t>
  </si>
  <si>
    <t>8 PCDA Payment ($)</t>
  </si>
  <si>
    <t>9 PCDA Payment ($)</t>
  </si>
  <si>
    <t>10 PCDA Payment ($)</t>
  </si>
  <si>
    <t>11 PCDA Payment ($)</t>
  </si>
  <si>
    <t>12 PCDA Payment ($)</t>
  </si>
  <si>
    <t>13 PCDA Payment ($)</t>
  </si>
  <si>
    <t>14 PCDA Payment ($)</t>
  </si>
  <si>
    <t>15 PCDA Payment ($)</t>
  </si>
  <si>
    <t>16 PCDA Payment ($)</t>
  </si>
  <si>
    <t>17 PCDA Payment ($)</t>
  </si>
  <si>
    <t>18 PCDA Payment ($)</t>
  </si>
  <si>
    <t>1 PCDA Milestone</t>
  </si>
  <si>
    <t>2 PCDA Milestone</t>
  </si>
  <si>
    <t>3 PCDA Milestone</t>
  </si>
  <si>
    <t>4 PCDA Milestone</t>
  </si>
  <si>
    <t>5 PCDA Milestone</t>
  </si>
  <si>
    <t>6 PCDA Milestone</t>
  </si>
  <si>
    <t>7 PCDA Milestone</t>
  </si>
  <si>
    <t>8 PCDA Milestone</t>
  </si>
  <si>
    <t>9 PCDA Milestone</t>
  </si>
  <si>
    <t>10 PCDA Milestone</t>
  </si>
  <si>
    <t>11 PCDA Milestone</t>
  </si>
  <si>
    <t>12 PCDA Milestone</t>
  </si>
  <si>
    <t>13 PCDA Milestone</t>
  </si>
  <si>
    <t>14 PCDA Milestone</t>
  </si>
  <si>
    <t>15 PCDA Milestone</t>
  </si>
  <si>
    <t>16 PCDA Milestone</t>
  </si>
  <si>
    <t>17 PCDA Milestone</t>
  </si>
  <si>
    <t>18 PCDA Milestone</t>
  </si>
  <si>
    <t>Summer Base 
(MW)</t>
  </si>
  <si>
    <t>Summer Supplemental (MW)</t>
  </si>
  <si>
    <t>Winter Base 
(MW)</t>
  </si>
  <si>
    <t>Winter Supplemental (MW)</t>
  </si>
  <si>
    <t>Shoulder Base 
(MW)</t>
  </si>
  <si>
    <t>Shoulder Supplemental (MW)</t>
  </si>
  <si>
    <t>1 Summer Base 
(MW)</t>
  </si>
  <si>
    <t>2 Summer Base 
(MW)</t>
  </si>
  <si>
    <t>3 Summer Base 
(MW)</t>
  </si>
  <si>
    <t>4 Summer Base 
(MW)</t>
  </si>
  <si>
    <t>5 Summer Base 
(MW)</t>
  </si>
  <si>
    <t>6 Summer Base 
(MW)</t>
  </si>
  <si>
    <t>7 Summer Base 
(MW)</t>
  </si>
  <si>
    <t>8 Summer Base 
(MW)</t>
  </si>
  <si>
    <t>9 Summer Base 
(MW)</t>
  </si>
  <si>
    <t>10 Summer Base 
(MW)</t>
  </si>
  <si>
    <t>11 Summer Base 
(MW)</t>
  </si>
  <si>
    <t>12 Summer Base 
(MW)</t>
  </si>
  <si>
    <t>13 Summer Base 
(MW)</t>
  </si>
  <si>
    <t>14 Summer Base 
(MW)</t>
  </si>
  <si>
    <t>15 Summer Base 
(MW)</t>
  </si>
  <si>
    <t>16 Summer Base 
(MW)</t>
  </si>
  <si>
    <t>17 Summer Base 
(MW)</t>
  </si>
  <si>
    <t>18 Summer Base 
(MW)</t>
  </si>
  <si>
    <t>19 Summer Base 
(MW)</t>
  </si>
  <si>
    <t>20 Summer Base 
(MW)</t>
  </si>
  <si>
    <t>21 Summer Base 
(MW)</t>
  </si>
  <si>
    <t>22 Summer Base 
(MW)</t>
  </si>
  <si>
    <t>23 Summer Base 
(MW)</t>
  </si>
  <si>
    <t>24 Summer Base 
(MW)</t>
  </si>
  <si>
    <t>25 Summer Base 
(MW)</t>
  </si>
  <si>
    <t>1 Summer Supplemental (MW)</t>
  </si>
  <si>
    <t>2 Summer Supplemental (MW)</t>
  </si>
  <si>
    <t>3 Summer Supplemental (MW)</t>
  </si>
  <si>
    <t>4 Summer Supplemental (MW)</t>
  </si>
  <si>
    <t>5 Summer Supplemental (MW)</t>
  </si>
  <si>
    <t>6 Summer Supplemental (MW)</t>
  </si>
  <si>
    <t>7 Summer Supplemental (MW)</t>
  </si>
  <si>
    <t>8 Summer Supplemental (MW)</t>
  </si>
  <si>
    <t>9 Summer Supplemental (MW)</t>
  </si>
  <si>
    <t>10 Summer Supplemental (MW)</t>
  </si>
  <si>
    <t>11 Summer Supplemental (MW)</t>
  </si>
  <si>
    <t>12 Summer Supplemental (MW)</t>
  </si>
  <si>
    <t>13 Summer Supplemental (MW)</t>
  </si>
  <si>
    <t>14 Summer Supplemental (MW)</t>
  </si>
  <si>
    <t>15 Summer Supplemental (MW)</t>
  </si>
  <si>
    <t>16 Summer Supplemental (MW)</t>
  </si>
  <si>
    <t>17 Summer Supplemental (MW)</t>
  </si>
  <si>
    <t>18 Summer Supplemental (MW)</t>
  </si>
  <si>
    <t>19 Summer Supplemental (MW)</t>
  </si>
  <si>
    <t>20 Summer Supplemental (MW)</t>
  </si>
  <si>
    <t>21 Summer Supplemental (MW)</t>
  </si>
  <si>
    <t>22 Summer Supplemental (MW)</t>
  </si>
  <si>
    <t>23 Summer Supplemental (MW)</t>
  </si>
  <si>
    <t>24 Summer Supplemental (MW)</t>
  </si>
  <si>
    <t>25 Summer Supplemental (MW)</t>
  </si>
  <si>
    <t>1 Winter Base 
(MW)</t>
  </si>
  <si>
    <t>2 Winter Base 
(MW)</t>
  </si>
  <si>
    <t>3 Winter Base 
(MW)</t>
  </si>
  <si>
    <t>4 Winter Base 
(MW)</t>
  </si>
  <si>
    <t>5 Winter Base 
(MW)</t>
  </si>
  <si>
    <t>6 Winter Base 
(MW)</t>
  </si>
  <si>
    <t>7 Winter Base 
(MW)</t>
  </si>
  <si>
    <t>8 Winter Base 
(MW)</t>
  </si>
  <si>
    <t>9 Winter Base 
(MW)</t>
  </si>
  <si>
    <t>10 Winter Base 
(MW)</t>
  </si>
  <si>
    <t>11 Winter Base 
(MW)</t>
  </si>
  <si>
    <t>12 Winter Base 
(MW)</t>
  </si>
  <si>
    <t>13 Winter Base 
(MW)</t>
  </si>
  <si>
    <t>14 Winter Base 
(MW)</t>
  </si>
  <si>
    <t>15 Winter Base 
(MW)</t>
  </si>
  <si>
    <t>16 Winter Base 
(MW)</t>
  </si>
  <si>
    <t>17 Winter Base 
(MW)</t>
  </si>
  <si>
    <t>18 Winter Base 
(MW)</t>
  </si>
  <si>
    <t>19 Winter Base 
(MW)</t>
  </si>
  <si>
    <t>20 Winter Base 
(MW)</t>
  </si>
  <si>
    <t>21 Winter Base 
(MW)</t>
  </si>
  <si>
    <t>22 Winter Base 
(MW)</t>
  </si>
  <si>
    <t>23 Winter Base 
(MW)</t>
  </si>
  <si>
    <t>24 Winter Base 
(MW)</t>
  </si>
  <si>
    <t>25 Winter Base 
(MW)</t>
  </si>
  <si>
    <t>1 Winter Supplemental (MW)</t>
  </si>
  <si>
    <t>2 Winter Supplemental (MW)</t>
  </si>
  <si>
    <t>3 Winter Supplemental (MW)</t>
  </si>
  <si>
    <t>4 Winter Supplemental (MW)</t>
  </si>
  <si>
    <t>5 Winter Supplemental (MW)</t>
  </si>
  <si>
    <t>6 Winter Supplemental (MW)</t>
  </si>
  <si>
    <t>7 Winter Supplemental (MW)</t>
  </si>
  <si>
    <t>8 Winter Supplemental (MW)</t>
  </si>
  <si>
    <t>9 Winter Supplemental (MW)</t>
  </si>
  <si>
    <t>10 Winter Supplemental (MW)</t>
  </si>
  <si>
    <t>11 Winter Supplemental (MW)</t>
  </si>
  <si>
    <t>12 Winter Supplemental (MW)</t>
  </si>
  <si>
    <t>13 Winter Supplemental (MW)</t>
  </si>
  <si>
    <t>14 Winter Supplemental (MW)</t>
  </si>
  <si>
    <t>15 Winter Supplemental (MW)</t>
  </si>
  <si>
    <t>16 Winter Supplemental (MW)</t>
  </si>
  <si>
    <t>17 Winter Supplemental (MW)</t>
  </si>
  <si>
    <t>18 Winter Supplemental (MW)</t>
  </si>
  <si>
    <t>19 Winter Supplemental (MW)</t>
  </si>
  <si>
    <t>20 Winter Supplemental (MW)</t>
  </si>
  <si>
    <t>21 Winter Supplemental (MW)</t>
  </si>
  <si>
    <t>22 Winter Supplemental (MW)</t>
  </si>
  <si>
    <t>23 Winter Supplemental (MW)</t>
  </si>
  <si>
    <t>24 Winter Supplemental (MW)</t>
  </si>
  <si>
    <t>25 Winter Supplemental (MW)</t>
  </si>
  <si>
    <t>1 Shoulder Base 
(MW)</t>
  </si>
  <si>
    <t>2 Shoulder Base 
(MW)</t>
  </si>
  <si>
    <t>3 Shoulder Base 
(MW)</t>
  </si>
  <si>
    <t>4 Shoulder Base 
(MW)</t>
  </si>
  <si>
    <t>5 Shoulder Base 
(MW)</t>
  </si>
  <si>
    <t>6 Shoulder Base 
(MW)</t>
  </si>
  <si>
    <t>7 Shoulder Base 
(MW)</t>
  </si>
  <si>
    <t>8 Shoulder Base 
(MW)</t>
  </si>
  <si>
    <t>9 Shoulder Base 
(MW)</t>
  </si>
  <si>
    <t>10 Shoulder Base 
(MW)</t>
  </si>
  <si>
    <t>11 Shoulder Base 
(MW)</t>
  </si>
  <si>
    <t>12 Shoulder Base 
(MW)</t>
  </si>
  <si>
    <t>13 Shoulder Base 
(MW)</t>
  </si>
  <si>
    <t>14 Shoulder Base 
(MW)</t>
  </si>
  <si>
    <t>15 Shoulder Base 
(MW)</t>
  </si>
  <si>
    <t>16 Shoulder Base 
(MW)</t>
  </si>
  <si>
    <t>17 Shoulder Base 
(MW)</t>
  </si>
  <si>
    <t>18 Shoulder Base 
(MW)</t>
  </si>
  <si>
    <t>19 Shoulder Base 
(MW)</t>
  </si>
  <si>
    <t>20 Shoulder Base 
(MW)</t>
  </si>
  <si>
    <t>21 Shoulder Base 
(MW)</t>
  </si>
  <si>
    <t>22 Shoulder Base 
(MW)</t>
  </si>
  <si>
    <t>23 Shoulder Base 
(MW)</t>
  </si>
  <si>
    <t>24 Shoulder Base 
(MW)</t>
  </si>
  <si>
    <t>25 Shoulder Base 
(MW)</t>
  </si>
  <si>
    <t>1 Shoulder Supplemental (MW)</t>
  </si>
  <si>
    <t>2 Shoulder Supplemental (MW)</t>
  </si>
  <si>
    <t>3 Shoulder Supplemental (MW)</t>
  </si>
  <si>
    <t>4 Shoulder Supplemental (MW)</t>
  </si>
  <si>
    <t>5 Shoulder Supplemental (MW)</t>
  </si>
  <si>
    <t>6 Shoulder Supplemental (MW)</t>
  </si>
  <si>
    <t>7 Shoulder Supplemental (MW)</t>
  </si>
  <si>
    <t>8 Shoulder Supplemental (MW)</t>
  </si>
  <si>
    <t>9 Shoulder Supplemental (MW)</t>
  </si>
  <si>
    <t>10 Shoulder Supplemental (MW)</t>
  </si>
  <si>
    <t>11 Shoulder Supplemental (MW)</t>
  </si>
  <si>
    <t>12 Shoulder Supplemental (MW)</t>
  </si>
  <si>
    <t>13 Shoulder Supplemental (MW)</t>
  </si>
  <si>
    <t>14 Shoulder Supplemental (MW)</t>
  </si>
  <si>
    <t>15 Shoulder Supplemental (MW)</t>
  </si>
  <si>
    <t>16 Shoulder Supplemental (MW)</t>
  </si>
  <si>
    <t>17 Shoulder Supplemental (MW)</t>
  </si>
  <si>
    <t>18 Shoulder Supplemental (MW)</t>
  </si>
  <si>
    <t>19 Shoulder Supplemental (MW)</t>
  </si>
  <si>
    <t>20 Shoulder Supplemental (MW)</t>
  </si>
  <si>
    <t>21 Shoulder Supplemental (MW)</t>
  </si>
  <si>
    <t>22 Shoulder Supplemental (MW)</t>
  </si>
  <si>
    <t>23 Shoulder Supplemental (MW)</t>
  </si>
  <si>
    <t>24 Shoulder Supplemental (MW)</t>
  </si>
  <si>
    <t>25 Shoulder Supplemental (MW)</t>
  </si>
  <si>
    <t>1 Net Capability (MW)</t>
  </si>
  <si>
    <t>2 Net Capability (MW)</t>
  </si>
  <si>
    <t>3 Net Capability (MW)</t>
  </si>
  <si>
    <t>4 Net Capability (MW)</t>
  </si>
  <si>
    <t>5 Net Capability (MW)</t>
  </si>
  <si>
    <t>6 Net Capability (MW)</t>
  </si>
  <si>
    <t>7 Net Capability (MW)</t>
  </si>
  <si>
    <t>8 Net Capability (MW)</t>
  </si>
  <si>
    <t>9 Net Capability (MW)</t>
  </si>
  <si>
    <t>10 Net Capability (MW)</t>
  </si>
  <si>
    <t>11 Net Capability (MW)</t>
  </si>
  <si>
    <t>12 Net Capability (MW)</t>
  </si>
  <si>
    <t>13 Net Capability (MW)</t>
  </si>
  <si>
    <t>14 Net Capability (MW)</t>
  </si>
  <si>
    <t>15 Net Capability (MW)</t>
  </si>
  <si>
    <t>16 Net Capability (MW)</t>
  </si>
  <si>
    <t>17 Net Capability (MW)</t>
  </si>
  <si>
    <t>18 Net Capability (MW)</t>
  </si>
  <si>
    <t>19 Net Capability (MW)</t>
  </si>
  <si>
    <t>20 Net Capability (MW)</t>
  </si>
  <si>
    <t>21 Net Capability (MW)</t>
  </si>
  <si>
    <t>22 Net Capability (MW)</t>
  </si>
  <si>
    <t>23 Net Capability (MW)</t>
  </si>
  <si>
    <t>24 Net Capability (MW)</t>
  </si>
  <si>
    <t>25 Net Capability (MW)</t>
  </si>
  <si>
    <t>Summer Capacity (MW) Unit Loading at MIN</t>
  </si>
  <si>
    <t>Summer Capacity (MW) at 25% of Operating Range</t>
  </si>
  <si>
    <t>Summer Capacity (MW) at 50% of Operating Range</t>
  </si>
  <si>
    <t>Summer Capacity (MW) at 75% of Operating Range</t>
  </si>
  <si>
    <t>Summer Capacity (MW) Unit Loading at MAX</t>
  </si>
  <si>
    <t>Summer Heat Rate (Btu/kWh) Unit Loading at MIN</t>
  </si>
  <si>
    <t>Summer Heat Rate (Btu/kWh) at 25% of Operating Range</t>
  </si>
  <si>
    <t>Summer Heat Rate (Btu/kWh) at 50% of Operating Range</t>
  </si>
  <si>
    <t>Summer Heat Rate (Btu/kWh) at 75% of Operating Range</t>
  </si>
  <si>
    <t>Summer Heat Rate (Btu/kWh) Unit Loading at MAX</t>
  </si>
  <si>
    <t>Winter Capacity (MW) Unit Loading at MIN</t>
  </si>
  <si>
    <t>Winter Capacity (MW) at 25% of Operating Range</t>
  </si>
  <si>
    <t>Winter Capacity (MW) at 50% of Operating Range</t>
  </si>
  <si>
    <t>Winter Capacity (MW) at 75% of Operating Range</t>
  </si>
  <si>
    <t>Winter Capacity (MW) Unit Loading at MAX</t>
  </si>
  <si>
    <t>Winter Heat Rate (Btu/kWh) Unit Loading at MIN</t>
  </si>
  <si>
    <t>Winter Heat Rate (Btu/kWh) at 25% of Operating Range</t>
  </si>
  <si>
    <t>Winter Heat Rate (Btu/kWh) at 50% of Operating Range</t>
  </si>
  <si>
    <t>Winter Heat Rate (Btu/kWh) at 75% of Operating Range</t>
  </si>
  <si>
    <t>Winter Heat Rate (Btu/kWh) Unit Loading at MAX</t>
  </si>
  <si>
    <t>Shoulder Capacity (MW) Unit Loading at MIN</t>
  </si>
  <si>
    <t>Shoulder Capacity (MW) at 25% of Operating Range</t>
  </si>
  <si>
    <t>Shoulder Capacity (MW) at 50% of Operating Range</t>
  </si>
  <si>
    <t>Shoulder Capacity (MW) at 75% of Operating Range</t>
  </si>
  <si>
    <t>Shoulder Capacity (MW) Unit Loading at MAX</t>
  </si>
  <si>
    <t>Shoulder Heat Rate (Btu/kWh) Unit Loading at MIN</t>
  </si>
  <si>
    <t>Shoulder Heat Rate (Btu/kWh) at 25% of Operating Range</t>
  </si>
  <si>
    <t>Shoulder Heat Rate (Btu/kWh) at 50% of Operating Range</t>
  </si>
  <si>
    <t>Shoulder Heat Rate (Btu/kWh) at 75% of Operating Range</t>
  </si>
  <si>
    <t>Shoulder Heat Rate (Btu/kWh) Unit Loading at MAX</t>
  </si>
  <si>
    <t>1 Period Start (Hrs)</t>
  </si>
  <si>
    <t>2 Period Start (Hrs)</t>
  </si>
  <si>
    <t>3 Period Start (Hrs)</t>
  </si>
  <si>
    <t>4 Period Start (Hrs)</t>
  </si>
  <si>
    <t>5 Period Start (Hrs)</t>
  </si>
  <si>
    <t>6 Period Start (Hrs)</t>
  </si>
  <si>
    <t>7 Period Start (Hrs)</t>
  </si>
  <si>
    <t>8 Period Start (Hrs)</t>
  </si>
  <si>
    <t>9 Period Start (Hrs)</t>
  </si>
  <si>
    <t>10 Period Start (Hrs)</t>
  </si>
  <si>
    <t>11 Period Start (Hrs)</t>
  </si>
  <si>
    <t>1 Period End (Hrs)</t>
  </si>
  <si>
    <t>2 Period End (Hrs)</t>
  </si>
  <si>
    <t>3 Period End (Hrs)</t>
  </si>
  <si>
    <t>4 Period End (Hrs)</t>
  </si>
  <si>
    <t>5 Period End (Hrs)</t>
  </si>
  <si>
    <t>6 Period End (Hrs)</t>
  </si>
  <si>
    <t>7 Period End (Hrs)</t>
  </si>
  <si>
    <t>8 Period End (Hrs)</t>
  </si>
  <si>
    <t>9 Period End (Hrs)</t>
  </si>
  <si>
    <t>10 Period End (Hrs)</t>
  </si>
  <si>
    <t>11 Period End (Hrs)</t>
  </si>
  <si>
    <t>1 Percentage Degradation (%)</t>
  </si>
  <si>
    <t>2 Percentage Degradation (%)</t>
  </si>
  <si>
    <t>3 Percentage Degradation (%)</t>
  </si>
  <si>
    <t>4 Percentage Degradation (%)</t>
  </si>
  <si>
    <t>5 Percentage Degradation (%)</t>
  </si>
  <si>
    <t>6 Percentage Degradation (%)</t>
  </si>
  <si>
    <t>7 Percentage Degradation (%)</t>
  </si>
  <si>
    <t>8 Percentage Degradation (%)</t>
  </si>
  <si>
    <t>9 Percentage Degradation (%)</t>
  </si>
  <si>
    <t>10 Percentage Degradation (%)</t>
  </si>
  <si>
    <t>11 Percentage Degradation (%)</t>
  </si>
  <si>
    <t>1 Heat Rate (Btu/kWh)</t>
  </si>
  <si>
    <t>2 Heat Rate (Btu/kWh)</t>
  </si>
  <si>
    <t>3 Heat Rate (Btu/kWh)</t>
  </si>
  <si>
    <t>4 Heat Rate (Btu/kWh)</t>
  </si>
  <si>
    <t>5 Heat Rate (Btu/kWh)</t>
  </si>
  <si>
    <t>6 Heat Rate (Btu/kWh)</t>
  </si>
  <si>
    <t>7 Heat Rate (Btu/kWh)</t>
  </si>
  <si>
    <t>8 Heat Rate (Btu/kWh)</t>
  </si>
  <si>
    <t>9 Heat Rate (Btu/kWh)</t>
  </si>
  <si>
    <t>10 Heat Rate (Btu/kWh)</t>
  </si>
  <si>
    <t>11 Heat Rate (Btu/kWh)</t>
  </si>
  <si>
    <t>Manufacturer of Module</t>
  </si>
  <si>
    <t>Model # of Module</t>
  </si>
  <si>
    <t>Cell Material</t>
  </si>
  <si>
    <t>Total # of Modules</t>
  </si>
  <si>
    <t># Modules per String</t>
  </si>
  <si>
    <t>Strings in Parallel</t>
  </si>
  <si>
    <t>Total Active Surface Area (m2)</t>
  </si>
  <si>
    <t>Manufacturer of Inverter</t>
  </si>
  <si>
    <t>Model # of Inverter</t>
  </si>
  <si>
    <t>Total # Inverters</t>
  </si>
  <si>
    <t>Fixed or Tracking</t>
  </si>
  <si>
    <t>Azimuth (degree)</t>
  </si>
  <si>
    <t>Elevation (degree)</t>
  </si>
  <si>
    <t>Annual Plant Availability (%) - Solar PV</t>
  </si>
  <si>
    <t>Ground Coverage Ratio (%)</t>
  </si>
  <si>
    <t>Estimated Land Area (acres) - Solar PV</t>
  </si>
  <si>
    <t>Consumptive Water Use (gallon/MWh) - Solar PV</t>
  </si>
  <si>
    <t>Meets the requirements of the Model PPA, Exhibit I - Solar PV</t>
  </si>
  <si>
    <t>Storage Capacity (MWh)</t>
  </si>
  <si>
    <t>Minimum Charging Time (minutes)</t>
  </si>
  <si>
    <t>Maximum Charging Rate (MW)</t>
  </si>
  <si>
    <t>Minimum Discharging Time (minutes)</t>
  </si>
  <si>
    <t>Maximum Discharging Rate (MW)</t>
  </si>
  <si>
    <t>Maximum Cycles per Day</t>
  </si>
  <si>
    <t>Estimated Life (cycles)</t>
  </si>
  <si>
    <t>Meets the requirements of the Model PPA, Exhibit I - Storage</t>
  </si>
  <si>
    <t>Manufacturer of Turbine</t>
  </si>
  <si>
    <t>Model # of Turbine</t>
  </si>
  <si>
    <t>Nameplate per Turbine (MW)</t>
  </si>
  <si>
    <t>Rotor Diameter (meters)</t>
  </si>
  <si>
    <t>Hub Height (meters)</t>
  </si>
  <si>
    <t>Turbines Meet the Cold-Weather Package Requirement</t>
  </si>
  <si>
    <t>Number of Turbines</t>
  </si>
  <si>
    <t>Annual Plant Availability (%) - Wind</t>
  </si>
  <si>
    <t>Estimated Land Area (acres) - Wind</t>
  </si>
  <si>
    <t>Meets the requirements of the Model PPA, Exhibit I - Wind</t>
  </si>
  <si>
    <t>Maximum Hourly Fuel Usage Rate (Tons)</t>
  </si>
  <si>
    <t>Annual Fuel Usage Rate (Tons)</t>
  </si>
  <si>
    <t>Expected Fuel Quality (Btu/lb)</t>
  </si>
  <si>
    <t>Expected Fuel Quality % Moisture (%)</t>
  </si>
  <si>
    <t>Expected Fuel Quality % Sulfur (%)</t>
  </si>
  <si>
    <t>Expected Fuel Quality % Ash (%)</t>
  </si>
  <si>
    <t>On-Site Fuel Storage Requirements (Days)</t>
  </si>
  <si>
    <t>Fuel Cost at Source ($/Ton)</t>
  </si>
  <si>
    <t>Fuel Delivery Cost ($/Ton)</t>
  </si>
  <si>
    <t>On-Site Fuel Processing Cost ($/Ton)</t>
  </si>
  <si>
    <t>Annual Expected Forced Outage Rate (%) - Biomass</t>
  </si>
  <si>
    <t>Expected Avg Annual Maintenance Requirements (days/year)</t>
  </si>
  <si>
    <t>Lowest Stable Operating Point on MC (% of full load)</t>
  </si>
  <si>
    <t>Highest Stable Operating Point on MC (% of full load)</t>
  </si>
  <si>
    <t>Normal Up Ramp Rate on MC (MW/min)</t>
  </si>
  <si>
    <t>Normal Down Ramp Rate on MC (MW/min)</t>
  </si>
  <si>
    <t>Emergency Up Ramp Rate on MC (MW/min)</t>
  </si>
  <si>
    <t>Emergency Down Ramp Rate on MC (MW/min)</t>
  </si>
  <si>
    <t>Lowest Stable Operating Point on AGC (% of full load) - Biomass</t>
  </si>
  <si>
    <t>Highest Stable Operating Point on AGC (% of full load) - Biomass</t>
  </si>
  <si>
    <t>Maximum Up Ramp Rate on AGC (MW/min) - Biomass</t>
  </si>
  <si>
    <t>Maximum Down Ramp Rate on AGC (MW/min) - Biomass</t>
  </si>
  <si>
    <t>Off-line for 6 hours (minutes) - Biomass</t>
  </si>
  <si>
    <t>Off-line for 8 hours (minutes) - Biomass</t>
  </si>
  <si>
    <t>Off-line for 12 hours (minutes) - Biomass</t>
  </si>
  <si>
    <t>Off-line for 3 days (minutes) - Biomass</t>
  </si>
  <si>
    <t>Maximum Load Achievable in
 10 Minutes (% of full load)</t>
  </si>
  <si>
    <t>Minimum Up Time (minutes) - Biomass</t>
  </si>
  <si>
    <t>Minimum Down Time (minutes) - Biomass</t>
  </si>
  <si>
    <t>Consumptive Water Use (gallons/MWh) - Biomass</t>
  </si>
  <si>
    <t>Meets the requirements of the Model PPA, Exhibit I - Biomass</t>
  </si>
  <si>
    <t>Consumptive Water Use (gallons/MWh) - Other</t>
  </si>
  <si>
    <t>Meets the requirements of the Model PPA, Exhibit I - Other</t>
  </si>
  <si>
    <t>2018 MWh</t>
  </si>
  <si>
    <t>2019 MWh</t>
  </si>
  <si>
    <t>2020 MWh</t>
  </si>
  <si>
    <t>2021 MWh</t>
  </si>
  <si>
    <t>2022 MWh</t>
  </si>
  <si>
    <t>GHI (kWh/m2/yr)</t>
  </si>
  <si>
    <t>Jan Max (MWh)</t>
  </si>
  <si>
    <t>Feb Max (MWh)</t>
  </si>
  <si>
    <t>Mar Max (MWh)</t>
  </si>
  <si>
    <t>Apr Max (MWh)</t>
  </si>
  <si>
    <t>May Max (MWh)</t>
  </si>
  <si>
    <t>Jun Max (MWh)</t>
  </si>
  <si>
    <t>Jul Max (MWh)</t>
  </si>
  <si>
    <t>Aug Max (MWh)</t>
  </si>
  <si>
    <t>Sep Max (MWh)</t>
  </si>
  <si>
    <t>Oct Max (MWh)</t>
  </si>
  <si>
    <t>Nov Max (MWh)</t>
  </si>
  <si>
    <t>Dec Max (MWh)</t>
  </si>
  <si>
    <t>1 HE (MST)  Jan</t>
  </si>
  <si>
    <t>2 HE (MST)  Jan</t>
  </si>
  <si>
    <t>3 HE (MST)  Jan</t>
  </si>
  <si>
    <t>4 HE (MST)  Jan</t>
  </si>
  <si>
    <t>5 HE (MST)  Jan</t>
  </si>
  <si>
    <t>6 HE (MST)  Jan</t>
  </si>
  <si>
    <t>7 HE (MST)  Jan</t>
  </si>
  <si>
    <t>8 HE (MST)  Jan</t>
  </si>
  <si>
    <t>9 HE (MST)  Jan</t>
  </si>
  <si>
    <t>10 HE (MST)  Jan</t>
  </si>
  <si>
    <t>11 HE (MST)  Jan</t>
  </si>
  <si>
    <t>12 HE (MST)  Jan</t>
  </si>
  <si>
    <t>13 HE (MST)  Jan</t>
  </si>
  <si>
    <t>14 HE (MST)  Jan</t>
  </si>
  <si>
    <t>15 HE (MST)  Jan</t>
  </si>
  <si>
    <t>16 HE (MST)  Jan</t>
  </si>
  <si>
    <t>17 HE (MST)  Jan</t>
  </si>
  <si>
    <t>18 HE (MST)  Jan</t>
  </si>
  <si>
    <t>19 HE (MST)  Jan</t>
  </si>
  <si>
    <t>20 HE (MST)  Jan</t>
  </si>
  <si>
    <t>21 HE (MST)  Jan</t>
  </si>
  <si>
    <t>22 HE (MST)  Jan</t>
  </si>
  <si>
    <t>23 HE (MST)  Jan</t>
  </si>
  <si>
    <t>24 HE (MST)  Jan</t>
  </si>
  <si>
    <t>1 HE (MST)  Feb</t>
  </si>
  <si>
    <t>2 HE (MST)  Feb</t>
  </si>
  <si>
    <t>3 HE (MST)  Feb</t>
  </si>
  <si>
    <t>4 HE (MST)  Feb</t>
  </si>
  <si>
    <t>5 HE (MST)  Feb</t>
  </si>
  <si>
    <t>6 HE (MST)  Feb</t>
  </si>
  <si>
    <t>7 HE (MST)  Feb</t>
  </si>
  <si>
    <t>8 HE (MST)  Feb</t>
  </si>
  <si>
    <t>9 HE (MST)  Feb</t>
  </si>
  <si>
    <t>10 HE (MST)  Feb</t>
  </si>
  <si>
    <t>11 HE (MST)  Feb</t>
  </si>
  <si>
    <t>12 HE (MST)  Feb</t>
  </si>
  <si>
    <t>13 HE (MST)  Feb</t>
  </si>
  <si>
    <t>14 HE (MST)  Feb</t>
  </si>
  <si>
    <t>15 HE (MST)  Feb</t>
  </si>
  <si>
    <t>16 HE (MST)  Feb</t>
  </si>
  <si>
    <t>17 HE (MST)  Feb</t>
  </si>
  <si>
    <t>18 HE (MST)  Feb</t>
  </si>
  <si>
    <t>19 HE (MST)  Feb</t>
  </si>
  <si>
    <t>20 HE (MST)  Feb</t>
  </si>
  <si>
    <t>21 HE (MST)  Feb</t>
  </si>
  <si>
    <t>22 HE (MST)  Feb</t>
  </si>
  <si>
    <t>23 HE (MST)  Feb</t>
  </si>
  <si>
    <t>24 HE (MST)  Feb</t>
  </si>
  <si>
    <t>1 HE (MST)  Mar</t>
  </si>
  <si>
    <t>2 HE (MST)  Mar</t>
  </si>
  <si>
    <t>3 HE (MST)  Mar</t>
  </si>
  <si>
    <t>4 HE (MST)  Mar</t>
  </si>
  <si>
    <t>5 HE (MST)  Mar</t>
  </si>
  <si>
    <t>6 HE (MST)  Mar</t>
  </si>
  <si>
    <t>7 HE (MST)  Mar</t>
  </si>
  <si>
    <t>8 HE (MST)  Mar</t>
  </si>
  <si>
    <t>9 HE (MST)  Mar</t>
  </si>
  <si>
    <t>10 HE (MST)  Mar</t>
  </si>
  <si>
    <t>11 HE (MST)  Mar</t>
  </si>
  <si>
    <t>12 HE (MST)  Mar</t>
  </si>
  <si>
    <t>13 HE (MST)  Mar</t>
  </si>
  <si>
    <t>14 HE (MST)  Mar</t>
  </si>
  <si>
    <t>15 HE (MST)  Mar</t>
  </si>
  <si>
    <t>16 HE (MST)  Mar</t>
  </si>
  <si>
    <t>17 HE (MST)  Mar</t>
  </si>
  <si>
    <t>18 HE (MST)  Mar</t>
  </si>
  <si>
    <t>19 HE (MST)  Mar</t>
  </si>
  <si>
    <t>20 HE (MST)  Mar</t>
  </si>
  <si>
    <t>21 HE (MST)  Mar</t>
  </si>
  <si>
    <t>22 HE (MST)  Mar</t>
  </si>
  <si>
    <t>23 HE (MST)  Mar</t>
  </si>
  <si>
    <t>24 HE (MST)  Mar</t>
  </si>
  <si>
    <t>1 HE (MST)  Apr</t>
  </si>
  <si>
    <t>2 HE (MST)  Apr</t>
  </si>
  <si>
    <t>3 HE (MST)  Apr</t>
  </si>
  <si>
    <t>4 HE (MST)  Apr</t>
  </si>
  <si>
    <t>5 HE (MST)  Apr</t>
  </si>
  <si>
    <t>6 HE (MST)  Apr</t>
  </si>
  <si>
    <t>7 HE (MST)  Apr</t>
  </si>
  <si>
    <t>8 HE (MST)  Apr</t>
  </si>
  <si>
    <t>9 HE (MST)  Apr</t>
  </si>
  <si>
    <t>10 HE (MST)  Apr</t>
  </si>
  <si>
    <t>11 HE (MST)  Apr</t>
  </si>
  <si>
    <t>12 HE (MST)  Apr</t>
  </si>
  <si>
    <t>13 HE (MST)  Apr</t>
  </si>
  <si>
    <t>14 HE (MST)  Apr</t>
  </si>
  <si>
    <t>15 HE (MST)  Apr</t>
  </si>
  <si>
    <t>16 HE (MST)  Apr</t>
  </si>
  <si>
    <t>17 HE (MST)  Apr</t>
  </si>
  <si>
    <t>18 HE (MST)  Apr</t>
  </si>
  <si>
    <t>19 HE (MST)  Apr</t>
  </si>
  <si>
    <t>20 HE (MST)  Apr</t>
  </si>
  <si>
    <t>21 HE (MST)  Apr</t>
  </si>
  <si>
    <t>22 HE (MST)  Apr</t>
  </si>
  <si>
    <t>23 HE (MST)  Apr</t>
  </si>
  <si>
    <t>24 HE (MST)  Apr</t>
  </si>
  <si>
    <t>1 HE (MST)  May</t>
  </si>
  <si>
    <t>2 HE (MST)  May</t>
  </si>
  <si>
    <t>3 HE (MST)  May</t>
  </si>
  <si>
    <t>4 HE (MST)  May</t>
  </si>
  <si>
    <t>5 HE (MST)  May</t>
  </si>
  <si>
    <t>6 HE (MST)  May</t>
  </si>
  <si>
    <t>7 HE (MST)  May</t>
  </si>
  <si>
    <t>8 HE (MST)  May</t>
  </si>
  <si>
    <t>9 HE (MST)  May</t>
  </si>
  <si>
    <t>10 HE (MST)  May</t>
  </si>
  <si>
    <t>11 HE (MST)  May</t>
  </si>
  <si>
    <t>12 HE (MST)  May</t>
  </si>
  <si>
    <t>13 HE (MST)  May</t>
  </si>
  <si>
    <t>14 HE (MST)  May</t>
  </si>
  <si>
    <t>15 HE (MST)  May</t>
  </si>
  <si>
    <t>16 HE (MST)  May</t>
  </si>
  <si>
    <t>17 HE (MST)  May</t>
  </si>
  <si>
    <t>18 HE (MST)  May</t>
  </si>
  <si>
    <t>19 HE (MST)  May</t>
  </si>
  <si>
    <t>20 HE (MST)  May</t>
  </si>
  <si>
    <t>21 HE (MST)  May</t>
  </si>
  <si>
    <t>22 HE (MST)  May</t>
  </si>
  <si>
    <t>23 HE (MST)  May</t>
  </si>
  <si>
    <t>24 HE (MST)  May</t>
  </si>
  <si>
    <t>1 HE (MST)  Jun</t>
  </si>
  <si>
    <t>2 HE (MST)  Jun</t>
  </si>
  <si>
    <t>3 HE (MST)  Jun</t>
  </si>
  <si>
    <t>4 HE (MST)  Jun</t>
  </si>
  <si>
    <t>5 HE (MST)  Jun</t>
  </si>
  <si>
    <t>6 HE (MST)  Jun</t>
  </si>
  <si>
    <t>7 HE (MST)  Jun</t>
  </si>
  <si>
    <t>8 HE (MST)  Jun</t>
  </si>
  <si>
    <t>9 HE (MST)  Jun</t>
  </si>
  <si>
    <t>10 HE (MST)  Jun</t>
  </si>
  <si>
    <t>11 HE (MST)  Jun</t>
  </si>
  <si>
    <t>12 HE (MST)  Jun</t>
  </si>
  <si>
    <t>13 HE (MST)  Jun</t>
  </si>
  <si>
    <t>14 HE (MST)  Jun</t>
  </si>
  <si>
    <t>15 HE (MST)  Jun</t>
  </si>
  <si>
    <t>16 HE (MST)  Jun</t>
  </si>
  <si>
    <t>17 HE (MST)  Jun</t>
  </si>
  <si>
    <t>18 HE (MST)  Jun</t>
  </si>
  <si>
    <t>19 HE (MST)  Jun</t>
  </si>
  <si>
    <t>20 HE (MST)  Jun</t>
  </si>
  <si>
    <t>21 HE (MST)  Jun</t>
  </si>
  <si>
    <t>22 HE (MST)  Jun</t>
  </si>
  <si>
    <t>23 HE (MST)  Jun</t>
  </si>
  <si>
    <t>24 HE (MST)  Jun</t>
  </si>
  <si>
    <t>1 HE (MST)  Jul</t>
  </si>
  <si>
    <t>2 HE (MST)  Jul</t>
  </si>
  <si>
    <t>3 HE (MST)  Jul</t>
  </si>
  <si>
    <t>4 HE (MST)  Jul</t>
  </si>
  <si>
    <t>5 HE (MST)  Jul</t>
  </si>
  <si>
    <t>6 HE (MST)  Jul</t>
  </si>
  <si>
    <t>7 HE (MST)  Jul</t>
  </si>
  <si>
    <t>8 HE (MST)  Jul</t>
  </si>
  <si>
    <t>9 HE (MST)  Jul</t>
  </si>
  <si>
    <t>10 HE (MST)  Jul</t>
  </si>
  <si>
    <t>11 HE (MST)  Jul</t>
  </si>
  <si>
    <t>12 HE (MST)  Jul</t>
  </si>
  <si>
    <t>13 HE (MST)  Jul</t>
  </si>
  <si>
    <t>14 HE (MST)  Jul</t>
  </si>
  <si>
    <t>15 HE (MST)  Jul</t>
  </si>
  <si>
    <t>16 HE (MST)  Jul</t>
  </si>
  <si>
    <t>17 HE (MST)  Jul</t>
  </si>
  <si>
    <t>18 HE (MST)  Jul</t>
  </si>
  <si>
    <t>19 HE (MST)  Jul</t>
  </si>
  <si>
    <t>20 HE (MST)  Jul</t>
  </si>
  <si>
    <t>21 HE (MST)  Jul</t>
  </si>
  <si>
    <t>22 HE (MST)  Jul</t>
  </si>
  <si>
    <t>23 HE (MST)  Jul</t>
  </si>
  <si>
    <t>24 HE (MST)  Jul</t>
  </si>
  <si>
    <t>1 HE (MST)  Aug</t>
  </si>
  <si>
    <t>2 HE (MST)  Aug</t>
  </si>
  <si>
    <t>3 HE (MST)  Aug</t>
  </si>
  <si>
    <t>4 HE (MST)  Aug</t>
  </si>
  <si>
    <t>5 HE (MST)  Aug</t>
  </si>
  <si>
    <t>6 HE (MST)  Aug</t>
  </si>
  <si>
    <t>7 HE (MST)  Aug</t>
  </si>
  <si>
    <t>8 HE (MST)  Aug</t>
  </si>
  <si>
    <t>9 HE (MST)  Aug</t>
  </si>
  <si>
    <t>10 HE (MST)  Aug</t>
  </si>
  <si>
    <t>11 HE (MST)  Aug</t>
  </si>
  <si>
    <t>12 HE (MST)  Aug</t>
  </si>
  <si>
    <t>13 HE (MST)  Aug</t>
  </si>
  <si>
    <t>14 HE (MST)  Aug</t>
  </si>
  <si>
    <t>15 HE (MST)  Aug</t>
  </si>
  <si>
    <t>16 HE (MST)  Aug</t>
  </si>
  <si>
    <t>17 HE (MST)  Aug</t>
  </si>
  <si>
    <t>18 HE (MST)  Aug</t>
  </si>
  <si>
    <t>19 HE (MST)  Aug</t>
  </si>
  <si>
    <t>20 HE (MST)  Aug</t>
  </si>
  <si>
    <t>21 HE (MST)  Aug</t>
  </si>
  <si>
    <t>22 HE (MST)  Aug</t>
  </si>
  <si>
    <t>23 HE (MST)  Aug</t>
  </si>
  <si>
    <t>24 HE (MST)  Aug</t>
  </si>
  <si>
    <t>1 HE (MST)  Sep</t>
  </si>
  <si>
    <t>2 HE (MST)  Sep</t>
  </si>
  <si>
    <t>3 HE (MST)  Sep</t>
  </si>
  <si>
    <t>4 HE (MST)  Sep</t>
  </si>
  <si>
    <t>5 HE (MST)  Sep</t>
  </si>
  <si>
    <t>6 HE (MST)  Sep</t>
  </si>
  <si>
    <t>7 HE (MST)  Sep</t>
  </si>
  <si>
    <t>8 HE (MST)  Sep</t>
  </si>
  <si>
    <t>9 HE (MST)  Sep</t>
  </si>
  <si>
    <t>10 HE (MST)  Sep</t>
  </si>
  <si>
    <t>11 HE (MST)  Sep</t>
  </si>
  <si>
    <t>12 HE (MST)  Sep</t>
  </si>
  <si>
    <t>13 HE (MST)  Sep</t>
  </si>
  <si>
    <t>14 HE (MST)  Sep</t>
  </si>
  <si>
    <t>15 HE (MST)  Sep</t>
  </si>
  <si>
    <t>16 HE (MST)  Sep</t>
  </si>
  <si>
    <t>17 HE (MST)  Sep</t>
  </si>
  <si>
    <t>18 HE (MST)  Sep</t>
  </si>
  <si>
    <t>19 HE (MST)  Sep</t>
  </si>
  <si>
    <t>20 HE (MST)  Sep</t>
  </si>
  <si>
    <t>21 HE (MST)  Sep</t>
  </si>
  <si>
    <t>22 HE (MST)  Sep</t>
  </si>
  <si>
    <t>23 HE (MST)  Sep</t>
  </si>
  <si>
    <t>24 HE (MST)  Sep</t>
  </si>
  <si>
    <t>1 HE (MST)  Oct</t>
  </si>
  <si>
    <t>2 HE (MST)  Oct</t>
  </si>
  <si>
    <t>3 HE (MST)  Oct</t>
  </si>
  <si>
    <t>4 HE (MST)  Oct</t>
  </si>
  <si>
    <t>5 HE (MST)  Oct</t>
  </si>
  <si>
    <t>6 HE (MST)  Oct</t>
  </si>
  <si>
    <t>7 HE (MST)  Oct</t>
  </si>
  <si>
    <t>8 HE (MST)  Oct</t>
  </si>
  <si>
    <t>9 HE (MST)  Oct</t>
  </si>
  <si>
    <t>10 HE (MST)  Oct</t>
  </si>
  <si>
    <t>11 HE (MST)  Oct</t>
  </si>
  <si>
    <t>12 HE (MST)  Oct</t>
  </si>
  <si>
    <t>13 HE (MST)  Oct</t>
  </si>
  <si>
    <t>14 HE (MST)  Oct</t>
  </si>
  <si>
    <t>15 HE (MST)  Oct</t>
  </si>
  <si>
    <t>16 HE (MST)  Oct</t>
  </si>
  <si>
    <t>17 HE (MST)  Oct</t>
  </si>
  <si>
    <t>18 HE (MST)  Oct</t>
  </si>
  <si>
    <t>19 HE (MST)  Oct</t>
  </si>
  <si>
    <t>20 HE (MST)  Oct</t>
  </si>
  <si>
    <t>21 HE (MST)  Oct</t>
  </si>
  <si>
    <t>22 HE (MST)  Oct</t>
  </si>
  <si>
    <t>23 HE (MST)  Oct</t>
  </si>
  <si>
    <t>24 HE (MST)  Oct</t>
  </si>
  <si>
    <t>1 HE (MST)  Nov</t>
  </si>
  <si>
    <t>2 HE (MST)  Nov</t>
  </si>
  <si>
    <t>3 HE (MST)  Nov</t>
  </si>
  <si>
    <t>4 HE (MST)  Nov</t>
  </si>
  <si>
    <t>5 HE (MST)  Nov</t>
  </si>
  <si>
    <t>6 HE (MST)  Nov</t>
  </si>
  <si>
    <t>7 HE (MST)  Nov</t>
  </si>
  <si>
    <t>8 HE (MST)  Nov</t>
  </si>
  <si>
    <t>9 HE (MST)  Nov</t>
  </si>
  <si>
    <t>10 HE (MST)  Nov</t>
  </si>
  <si>
    <t>11 HE (MST)  Nov</t>
  </si>
  <si>
    <t>12 HE (MST)  Nov</t>
  </si>
  <si>
    <t>13 HE (MST)  Nov</t>
  </si>
  <si>
    <t>14 HE (MST)  Nov</t>
  </si>
  <si>
    <t>15 HE (MST)  Nov</t>
  </si>
  <si>
    <t>16 HE (MST)  Nov</t>
  </si>
  <si>
    <t>17 HE (MST)  Nov</t>
  </si>
  <si>
    <t>18 HE (MST)  Nov</t>
  </si>
  <si>
    <t>19 HE (MST)  Nov</t>
  </si>
  <si>
    <t>20 HE (MST)  Nov</t>
  </si>
  <si>
    <t>21 HE (MST)  Nov</t>
  </si>
  <si>
    <t>22 HE (MST)  Nov</t>
  </si>
  <si>
    <t>23 HE (MST)  Nov</t>
  </si>
  <si>
    <t>24 HE (MST)  Nov</t>
  </si>
  <si>
    <t>1 HE (MST)  Dec</t>
  </si>
  <si>
    <t>2 HE (MST)  Dec</t>
  </si>
  <si>
    <t>3 HE (MST)  Dec</t>
  </si>
  <si>
    <t>4 HE (MST)  Dec</t>
  </si>
  <si>
    <t>5 HE (MST)  Dec</t>
  </si>
  <si>
    <t>6 HE (MST)  Dec</t>
  </si>
  <si>
    <t>7 HE (MST)  Dec</t>
  </si>
  <si>
    <t>8 HE (MST)  Dec</t>
  </si>
  <si>
    <t>9 HE (MST)  Dec</t>
  </si>
  <si>
    <t>10 HE (MST)  Dec</t>
  </si>
  <si>
    <t>11 HE (MST)  Dec</t>
  </si>
  <si>
    <t>12 HE (MST)  Dec</t>
  </si>
  <si>
    <t>13 HE (MST)  Dec</t>
  </si>
  <si>
    <t>14 HE (MST)  Dec</t>
  </si>
  <si>
    <t>15 HE (MST)  Dec</t>
  </si>
  <si>
    <t>16 HE (MST)  Dec</t>
  </si>
  <si>
    <t>17 HE (MST)  Dec</t>
  </si>
  <si>
    <t>18 HE (MST)  Dec</t>
  </si>
  <si>
    <t>19 HE (MST)  Dec</t>
  </si>
  <si>
    <t>20 HE (MST)  Dec</t>
  </si>
  <si>
    <t>21 HE (MST)  Dec</t>
  </si>
  <si>
    <t>22 HE (MST)  Dec</t>
  </si>
  <si>
    <t>23 HE (MST)  Dec</t>
  </si>
  <si>
    <t>24 HE (MST)  Dec</t>
  </si>
  <si>
    <t>Manufacturer of Reflector</t>
  </si>
  <si>
    <t>Model # of Reflector</t>
  </si>
  <si>
    <t>Reflector Material</t>
  </si>
  <si>
    <t>Total Field Aperture Area (m2)</t>
  </si>
  <si>
    <t>Manufacturer of Receiver</t>
  </si>
  <si>
    <t>Model # of Receiver</t>
  </si>
  <si>
    <t>Heat Transfer Fluid</t>
  </si>
  <si>
    <t>Field Thermal Output (MW th)</t>
  </si>
  <si>
    <t>Solar Multiple</t>
  </si>
  <si>
    <t>Estimated Annual Gas Burn (MMBtu/yr)</t>
  </si>
  <si>
    <t>Estimated Peak Winter Electrical Load (MW)</t>
  </si>
  <si>
    <t>Manufacturer of Power Block</t>
  </si>
  <si>
    <t>Model # of Power Block</t>
  </si>
  <si>
    <t>Working Fluid</t>
  </si>
  <si>
    <t>Nameplate Capacity (MWe)</t>
  </si>
  <si>
    <t>Cooling (wet, dry, hybrid)</t>
  </si>
  <si>
    <t>Est. reduction in annual delivered energy production (MWh/yr)</t>
  </si>
  <si>
    <t>Est. reduction in summer peak generation capability (MW)</t>
  </si>
  <si>
    <t>Estimated Annual Solar Collection Efficiency (%)</t>
  </si>
  <si>
    <t>Consumptive Water Use (gallon/MWh) - Solar Thermal</t>
  </si>
  <si>
    <t>Annual Plant Availability (%) - Solar Thermal</t>
  </si>
  <si>
    <t>Estimated Annual Maintenance (hours)</t>
  </si>
  <si>
    <t>Estimated Land Area (acres) - Solar Thermal</t>
  </si>
  <si>
    <t>Meets the requirements of the Model PPA, Exhibit I - Solar Thermal</t>
  </si>
  <si>
    <t>Summer Maximum Daily Consumption for Electrical Generation (MMBtu/day)</t>
  </si>
  <si>
    <t>Summer Maximum Hourly Consumption for Electrical Generation (MMBtu/hour)</t>
  </si>
  <si>
    <t>Summer Maximum Daily Consumption for Ancillaries (MMBtu/day)</t>
  </si>
  <si>
    <t>Summer Maximum Hourly Consumption for Ancillaries (MMBtu/hour)</t>
  </si>
  <si>
    <t>Winter Maximum Daily Consumption for Electrical Generation (MMBtu/day)</t>
  </si>
  <si>
    <t>Winter Maximum Hourly Consumption for Electrical Generation (MMBtu/hour)</t>
  </si>
  <si>
    <t>Winter Maximum Daily Consumption for Ancillaries (MMBtu/day)</t>
  </si>
  <si>
    <t>Winter Maximum Hourly Consumption for Ancillaries (MMBtu/hour)</t>
  </si>
  <si>
    <t>Primary | Oxides of Sulfur  Emission Rates at Full Load on Base Capacity
(lbs/MMBtu)</t>
  </si>
  <si>
    <t>Primary | Oxides of Nitrogen  Emission Rates at Full Load on Base Capacity
(lbs/MMBtu)</t>
  </si>
  <si>
    <t>Primary | Carbon Dioxide  Emission Rates at Full Load on Base Capacity
(lbs/MMBtu)</t>
  </si>
  <si>
    <t>Primary | Carbon Monoxide Emission Rates at Full Load on Base Capacity
(lbs/MMBtu)</t>
  </si>
  <si>
    <t>Primary | Volatile Organic Compounds  Emission Rates at Full Load on Base Capacity
(lbs/MMBtu)</t>
  </si>
  <si>
    <t>Primary | Particulate Matter - PM10 Emission Rates at Full Load on Base Capacity
(lbs/MMBtu)</t>
  </si>
  <si>
    <t>Primary | Particulate Matter - PM2.5  Emission Rates at Full Load on Base Capacity
(lbs/MMBtu)</t>
  </si>
  <si>
    <t>Primary | Lead  Emission Rates at Full Load on Base Capacity
(lbs/MMBtu)</t>
  </si>
  <si>
    <t>Primary | Mercury  Emission Rates at Full Load on Base Capacity
(lbs/MMBtu)</t>
  </si>
  <si>
    <t>Primary | Oxides of Sulfur  Emission Rates at Full Load on Base &amp; Supplemental Capacity
(lbs/MMBtu)</t>
  </si>
  <si>
    <t>Primary | Oxides of Nitrogen  Emission Rates at Full Load on Base &amp; Supplemental Capacity
(lbs/MMBtu)</t>
  </si>
  <si>
    <t>Primary | Carbon Dioxide  Emission Rates at Full Load on Base &amp; Supplemental Capacity
(lbs/MMBtu)</t>
  </si>
  <si>
    <t>Primary | Carbon Monoxide Emission Rates at Full Load on Base &amp; Supplemental Capacity
(lbs/MMBtu)</t>
  </si>
  <si>
    <t>Primary | Volatile Organic Compounds  Emission Rates at Full Load on Base &amp; Supplemental Capacity
(lbs/MMBtu)</t>
  </si>
  <si>
    <t>Primary | Particulate Matter - PM10 Emission Rates at Full Load on Base &amp; Supplemental Capacity
(lbs/MMBtu)</t>
  </si>
  <si>
    <t>Primary | Particulate Matter - PM2.5  Emission Rates at Full Load on Base &amp; Supplemental Capacity
(lbs/MMBtu)</t>
  </si>
  <si>
    <t>Primary | Lead  Emission Rates at Full Load on Base &amp; Supplemental Capacity
(lbs/MMBtu)</t>
  </si>
  <si>
    <t>Primary | Mercury  Emission Rates at Full Load on Base &amp; Supplemental Capacity
(lbs/MMBtu)</t>
  </si>
  <si>
    <t xml:space="preserve">Primary | Maximum NOx emission rate (in parts per million)  </t>
  </si>
  <si>
    <t xml:space="preserve">Primary | Maximum CO emission rate (in parts per million)  </t>
  </si>
  <si>
    <t xml:space="preserve">Primary | Maximum Permitted/Permittable Annual Capacity Factor (%) </t>
  </si>
  <si>
    <t>Secondary | Oxides of Sulfur  Emission Rates at Full Load on Base Capacity
(lbs/MMBtu)</t>
  </si>
  <si>
    <t>Secondary | Oxides of Nitrogen  Emission Rates at Full Load on Base Capacity
(lbs/MMBtu)</t>
  </si>
  <si>
    <t>Secondary | Carbon Dioxide  Emission Rates at Full Load on Base Capacity
(lbs/MMBtu)</t>
  </si>
  <si>
    <t>Secondary | Carbon Monoxide Emission Rates at Full Load on Base Capacity
(lbs/MMBtu)</t>
  </si>
  <si>
    <t>Secondary | Volatile Organic Compounds  Emission Rates at Full Load on Base Capacity
(lbs/MMBtu)</t>
  </si>
  <si>
    <t>Secondary | Particulate Matter - PM10 Emission Rates at Full Load on Base Capacity
(lbs/MMBtu)</t>
  </si>
  <si>
    <t>Secondary | Particulate Matter - PM2.5  Emission Rates at Full Load on Base Capacity
(lbs/MMBtu)</t>
  </si>
  <si>
    <t>Secondary | Lead  Emission Rates at Full Load on Base Capacity
(lbs/MMBtu)</t>
  </si>
  <si>
    <t>Secondary | Mercury  Emission Rates at Full Load on Base Capacity
(lbs/MMBtu)</t>
  </si>
  <si>
    <t>Secondary | Oxides of Sulfur  Emission Rates at Full Load on Base &amp; Supplemental Capacity
(lbs/MMBtu)</t>
  </si>
  <si>
    <t>Secondary | Oxides of Nitrogen  Emission Rates at Full Load on Base &amp; Supplemental Capacity
(lbs/MMBtu)</t>
  </si>
  <si>
    <t>Secondary | Carbon Dioxide  Emission Rates at Full Load on Base &amp; Supplemental Capacity
(lbs/MMBtu)</t>
  </si>
  <si>
    <t>Secondary | Carbon Monoxide Emission Rates at Full Load on Base &amp; Supplemental Capacity
(lbs/MMBtu)</t>
  </si>
  <si>
    <t>Secondary | Volatile Organic Compounds  Emission Rates at Full Load on Base &amp; Supplemental Capacity
(lbs/MMBtu)</t>
  </si>
  <si>
    <t>Secondary | Particulate Matter - PM10 Emission Rates at Full Load on Base &amp; Supplemental Capacity
(lbs/MMBtu)</t>
  </si>
  <si>
    <t>Secondary | Particulate Matter - PM2.5  Emission Rates at Full Load on Base &amp; Supplemental Capacity
(lbs/MMBtu)</t>
  </si>
  <si>
    <t>Secondary | Lead  Emission Rates at Full Load on Base &amp; Supplemental Capacity
(lbs/MMBtu)</t>
  </si>
  <si>
    <t>Secondary | Mercury  Emission Rates at Full Load on Base &amp; Supplemental Capacity
(lbs/MMBtu)</t>
  </si>
  <si>
    <t xml:space="preserve">Secondary | Maximum NOx emission rate (in parts per million)  </t>
  </si>
  <si>
    <t xml:space="preserve">Secondary | Maximum CO emission rate (in parts per million)  </t>
  </si>
  <si>
    <t xml:space="preserve">Secondary | Maximum Permitted/Permittable Annual Capacity Factor (%) </t>
  </si>
  <si>
    <t>1 Capacity Price ($/kW-mo)</t>
  </si>
  <si>
    <t>2 Capacity Price ($/kW-mo)</t>
  </si>
  <si>
    <t>3 Capacity Price ($/kW-mo)</t>
  </si>
  <si>
    <t>4 Capacity Price ($/kW-mo)</t>
  </si>
  <si>
    <t>5 Capacity Price ($/kW-mo)</t>
  </si>
  <si>
    <t>6 Capacity Price ($/kW-mo)</t>
  </si>
  <si>
    <t>7 Capacity Price ($/kW-mo)</t>
  </si>
  <si>
    <t>8 Capacity Price ($/kW-mo)</t>
  </si>
  <si>
    <t>9 Capacity Price ($/kW-mo)</t>
  </si>
  <si>
    <t>10 Capacity Price ($/kW-mo)</t>
  </si>
  <si>
    <t>11 Capacity Price ($/kW-mo)</t>
  </si>
  <si>
    <t>12 Capacity Price ($/kW-mo)</t>
  </si>
  <si>
    <t>13 Capacity Price ($/kW-mo)</t>
  </si>
  <si>
    <t>14 Capacity Price ($/kW-mo)</t>
  </si>
  <si>
    <t>15 Capacity Price ($/kW-mo)</t>
  </si>
  <si>
    <t>16 Capacity Price ($/kW-mo)</t>
  </si>
  <si>
    <t>17 Capacity Price ($/kW-mo)</t>
  </si>
  <si>
    <t>18 Capacity Price ($/kW-mo)</t>
  </si>
  <si>
    <t>19 Capacity Price ($/kW-mo)</t>
  </si>
  <si>
    <t>20 Capacity Price ($/kW-mo)</t>
  </si>
  <si>
    <t>21 Capacity Price ($/kW-mo)</t>
  </si>
  <si>
    <t>22 Capacity Price ($/kW-mo)</t>
  </si>
  <si>
    <t>23 Capacity Price ($/kW-mo)</t>
  </si>
  <si>
    <t>24 Capacity Price ($/kW-mo)</t>
  </si>
  <si>
    <t>25 Capacity Price ($/kW-mo)</t>
  </si>
  <si>
    <t>1 Tolling Pmt Rate I ($/MWh)</t>
  </si>
  <si>
    <t>2 Tolling Pmt Rate I ($/MWh)</t>
  </si>
  <si>
    <t>3 Tolling Pmt Rate I ($/MWh)</t>
  </si>
  <si>
    <t>4 Tolling Pmt Rate I ($/MWh)</t>
  </si>
  <si>
    <t>5 Tolling Pmt Rate I ($/MWh)</t>
  </si>
  <si>
    <t>6 Tolling Pmt Rate I ($/MWh)</t>
  </si>
  <si>
    <t>7 Tolling Pmt Rate I ($/MWh)</t>
  </si>
  <si>
    <t>8 Tolling Pmt Rate I ($/MWh)</t>
  </si>
  <si>
    <t>9 Tolling Pmt Rate I ($/MWh)</t>
  </si>
  <si>
    <t>10 Tolling Pmt Rate I ($/MWh)</t>
  </si>
  <si>
    <t>11 Tolling Pmt Rate I ($/MWh)</t>
  </si>
  <si>
    <t>12 Tolling Pmt Rate I ($/MWh)</t>
  </si>
  <si>
    <t>13 Tolling Pmt Rate I ($/MWh)</t>
  </si>
  <si>
    <t>14 Tolling Pmt Rate I ($/MWh)</t>
  </si>
  <si>
    <t>15 Tolling Pmt Rate I ($/MWh)</t>
  </si>
  <si>
    <t>16 Tolling Pmt Rate I ($/MWh)</t>
  </si>
  <si>
    <t>17 Tolling Pmt Rate I ($/MWh)</t>
  </si>
  <si>
    <t>18 Tolling Pmt Rate I ($/MWh)</t>
  </si>
  <si>
    <t>19 Tolling Pmt Rate I ($/MWh)</t>
  </si>
  <si>
    <t>20 Tolling Pmt Rate I ($/MWh)</t>
  </si>
  <si>
    <t>21 Tolling Pmt Rate I ($/MWh)</t>
  </si>
  <si>
    <t>22 Tolling Pmt Rate I ($/MWh)</t>
  </si>
  <si>
    <t>23 Tolling Pmt Rate I ($/MWh)</t>
  </si>
  <si>
    <t>24 Tolling Pmt Rate I ($/MWh)</t>
  </si>
  <si>
    <t>25 Tolling Pmt Rate I ($/MWh)</t>
  </si>
  <si>
    <t>1 Turbine Start Price I ($/start)</t>
  </si>
  <si>
    <t>2 Turbine Start Price I ($/start)</t>
  </si>
  <si>
    <t>3 Turbine Start Price I ($/start)</t>
  </si>
  <si>
    <t>4 Turbine Start Price I ($/start)</t>
  </si>
  <si>
    <t>5 Turbine Start Price I ($/start)</t>
  </si>
  <si>
    <t>6 Turbine Start Price I ($/start)</t>
  </si>
  <si>
    <t>7 Turbine Start Price I ($/start)</t>
  </si>
  <si>
    <t>8 Turbine Start Price I ($/start)</t>
  </si>
  <si>
    <t>9 Turbine Start Price I ($/start)</t>
  </si>
  <si>
    <t>10 Turbine Start Price I ($/start)</t>
  </si>
  <si>
    <t>11 Turbine Start Price I ($/start)</t>
  </si>
  <si>
    <t>12 Turbine Start Price I ($/start)</t>
  </si>
  <si>
    <t>13 Turbine Start Price I ($/start)</t>
  </si>
  <si>
    <t>14 Turbine Start Price I ($/start)</t>
  </si>
  <si>
    <t>15 Turbine Start Price I ($/start)</t>
  </si>
  <si>
    <t>16 Turbine Start Price I ($/start)</t>
  </si>
  <si>
    <t>17 Turbine Start Price I ($/start)</t>
  </si>
  <si>
    <t>18 Turbine Start Price I ($/start)</t>
  </si>
  <si>
    <t>19 Turbine Start Price I ($/start)</t>
  </si>
  <si>
    <t>20 Turbine Start Price I ($/start)</t>
  </si>
  <si>
    <t>21 Turbine Start Price I ($/start)</t>
  </si>
  <si>
    <t>22 Turbine Start Price I ($/start)</t>
  </si>
  <si>
    <t>23 Turbine Start Price I ($/start)</t>
  </si>
  <si>
    <t>24 Turbine Start Price I ($/start)</t>
  </si>
  <si>
    <t>25 Turbine Start Price I ($/start)</t>
  </si>
  <si>
    <t>1 Tolling Pmt Rate II ($/MWh)</t>
  </si>
  <si>
    <t>2 Tolling Pmt Rate II ($/MWh)</t>
  </si>
  <si>
    <t>3 Tolling Pmt Rate II ($/MWh)</t>
  </si>
  <si>
    <t>4 Tolling Pmt Rate II ($/MWh)</t>
  </si>
  <si>
    <t>5 Tolling Pmt Rate II ($/MWh)</t>
  </si>
  <si>
    <t>6 Tolling Pmt Rate II ($/MWh)</t>
  </si>
  <si>
    <t>7 Tolling Pmt Rate II ($/MWh)</t>
  </si>
  <si>
    <t>8 Tolling Pmt Rate II ($/MWh)</t>
  </si>
  <si>
    <t>9 Tolling Pmt Rate II ($/MWh)</t>
  </si>
  <si>
    <t>10 Tolling Pmt Rate II ($/MWh)</t>
  </si>
  <si>
    <t>11 Tolling Pmt Rate II ($/MWh)</t>
  </si>
  <si>
    <t>12 Tolling Pmt Rate II ($/MWh)</t>
  </si>
  <si>
    <t>13 Tolling Pmt Rate II ($/MWh)</t>
  </si>
  <si>
    <t>14 Tolling Pmt Rate II ($/MWh)</t>
  </si>
  <si>
    <t>15 Tolling Pmt Rate II ($/MWh)</t>
  </si>
  <si>
    <t>16 Tolling Pmt Rate II ($/MWh)</t>
  </si>
  <si>
    <t>17 Tolling Pmt Rate II ($/MWh)</t>
  </si>
  <si>
    <t>18 Tolling Pmt Rate II ($/MWh)</t>
  </si>
  <si>
    <t>19 Tolling Pmt Rate II ($/MWh)</t>
  </si>
  <si>
    <t>20 Tolling Pmt Rate II ($/MWh)</t>
  </si>
  <si>
    <t>21 Tolling Pmt Rate II ($/MWh)</t>
  </si>
  <si>
    <t>22 Tolling Pmt Rate II ($/MWh)</t>
  </si>
  <si>
    <t>23 Tolling Pmt Rate II ($/MWh)</t>
  </si>
  <si>
    <t>24 Tolling Pmt Rate II ($/MWh)</t>
  </si>
  <si>
    <t>25 Tolling Pmt Rate II ($/MWh)</t>
  </si>
  <si>
    <t>1 Turbine Start Price II ($/start)</t>
  </si>
  <si>
    <t>2 Turbine Start Price II ($/start)</t>
  </si>
  <si>
    <t>3 Turbine Start Price II ($/start)</t>
  </si>
  <si>
    <t>4 Turbine Start Price II ($/start)</t>
  </si>
  <si>
    <t>5 Turbine Start Price II ($/start)</t>
  </si>
  <si>
    <t>6 Turbine Start Price II ($/start)</t>
  </si>
  <si>
    <t>7 Turbine Start Price II ($/start)</t>
  </si>
  <si>
    <t>8 Turbine Start Price II ($/start)</t>
  </si>
  <si>
    <t>9 Turbine Start Price II ($/start)</t>
  </si>
  <si>
    <t>10 Turbine Start Price II ($/start)</t>
  </si>
  <si>
    <t>11 Turbine Start Price II ($/start)</t>
  </si>
  <si>
    <t>12 Turbine Start Price II ($/start)</t>
  </si>
  <si>
    <t>13 Turbine Start Price II ($/start)</t>
  </si>
  <si>
    <t>14 Turbine Start Price II ($/start)</t>
  </si>
  <si>
    <t>15 Turbine Start Price II ($/start)</t>
  </si>
  <si>
    <t>16 Turbine Start Price II ($/start)</t>
  </si>
  <si>
    <t>17 Turbine Start Price II ($/start)</t>
  </si>
  <si>
    <t>18 Turbine Start Price II ($/start)</t>
  </si>
  <si>
    <t>19 Turbine Start Price II ($/start)</t>
  </si>
  <si>
    <t>20 Turbine Start Price II ($/start)</t>
  </si>
  <si>
    <t>21 Turbine Start Price II ($/start)</t>
  </si>
  <si>
    <t>22 Turbine Start Price II ($/start)</t>
  </si>
  <si>
    <t>23 Turbine Start Price II ($/start)</t>
  </si>
  <si>
    <t>24 Turbine Start Price II ($/start)</t>
  </si>
  <si>
    <t>25 Turbine Start Price II ($/start)</t>
  </si>
  <si>
    <t>Period Energy(MWh)</t>
  </si>
  <si>
    <t>1 Battery Payment Rate ($/MWh)</t>
  </si>
  <si>
    <t>2 Battery Payment Rate ($/MWh)</t>
  </si>
  <si>
    <t>3 Battery Payment Rate ($/MWh)</t>
  </si>
  <si>
    <t>4 Battery Payment Rate ($/MWh)</t>
  </si>
  <si>
    <t>5 Battery Payment Rate ($/MWh)</t>
  </si>
  <si>
    <t>6 Battery Payment Rate ($/MWh)</t>
  </si>
  <si>
    <t>7 Battery Payment Rate ($/MWh)</t>
  </si>
  <si>
    <t>8 Battery Payment Rate ($/MWh)</t>
  </si>
  <si>
    <t>9 Battery Payment Rate ($/MWh)</t>
  </si>
  <si>
    <t>10 Battery Payment Rate ($/MWh)</t>
  </si>
  <si>
    <t>11 Battery Payment Rate ($/MWh)</t>
  </si>
  <si>
    <t>12 Battery Payment Rate ($/MWh)</t>
  </si>
  <si>
    <t>13 Battery Payment Rate ($/MWh)</t>
  </si>
  <si>
    <t>14 Battery Payment Rate ($/MWh)</t>
  </si>
  <si>
    <t>15 Battery Payment Rate ($/MWh)</t>
  </si>
  <si>
    <t>16 Battery Payment Rate ($/MWh)</t>
  </si>
  <si>
    <t>17 Battery Payment Rate ($/MWh)</t>
  </si>
  <si>
    <t>18 Battery Payment Rate ($/MWh)</t>
  </si>
  <si>
    <t>19 Battery Payment Rate ($/MWh)</t>
  </si>
  <si>
    <t>20 Battery Payment Rate ($/MWh)</t>
  </si>
  <si>
    <t>21 Battery Payment Rate ($/MWh)</t>
  </si>
  <si>
    <t>22 Battery Payment Rate ($/MWh)</t>
  </si>
  <si>
    <t>23 Battery Payment Rate ($/MWh)</t>
  </si>
  <si>
    <t>24 Battery Payment Rate ($/MWh)</t>
  </si>
  <si>
    <t>25 Battery Payment Rate ($/MWh)</t>
  </si>
  <si>
    <t>1 Capacity Payment Rate ($/kW-mo)</t>
  </si>
  <si>
    <t>2 Capacity Payment Rate ($/kW-mo)</t>
  </si>
  <si>
    <t>3 Capacity Payment Rate ($/kW-mo)</t>
  </si>
  <si>
    <t>4 Capacity Payment Rate ($/kW-mo)</t>
  </si>
  <si>
    <t>5 Capacity Payment Rate ($/kW-mo)</t>
  </si>
  <si>
    <t>6 Capacity Payment Rate ($/kW-mo)</t>
  </si>
  <si>
    <t>7 Capacity Payment Rate ($/kW-mo)</t>
  </si>
  <si>
    <t>8 Capacity Payment Rate ($/kW-mo)</t>
  </si>
  <si>
    <t>9 Capacity Payment Rate ($/kW-mo)</t>
  </si>
  <si>
    <t>10 Capacity Payment Rate ($/kW-mo)</t>
  </si>
  <si>
    <t>11 Capacity Payment Rate ($/kW-mo)</t>
  </si>
  <si>
    <t>12 Capacity Payment Rate ($/kW-mo)</t>
  </si>
  <si>
    <t>13 Capacity Payment Rate ($/kW-mo)</t>
  </si>
  <si>
    <t>14 Capacity Payment Rate ($/kW-mo)</t>
  </si>
  <si>
    <t>15 Capacity Payment Rate ($/kW-mo)</t>
  </si>
  <si>
    <t>16 Capacity Payment Rate ($/kW-mo)</t>
  </si>
  <si>
    <t>17 Capacity Payment Rate ($/kW-mo)</t>
  </si>
  <si>
    <t>18 Capacity Payment Rate ($/kW-mo)</t>
  </si>
  <si>
    <t>19 Capacity Payment Rate ($/kW-mo)</t>
  </si>
  <si>
    <t>20 Capacity Payment Rate ($/kW-mo)</t>
  </si>
  <si>
    <t>21 Capacity Payment Rate ($/kW-mo)</t>
  </si>
  <si>
    <t>22 Capacity Payment Rate ($/kW-mo)</t>
  </si>
  <si>
    <t>23 Capacity Payment Rate ($/kW-mo)</t>
  </si>
  <si>
    <t>24 Capacity Payment Rate ($/kW-mo)</t>
  </si>
  <si>
    <t>25 Capacity Payment Rate ($/kW-mo)</t>
  </si>
  <si>
    <t>1 RTE (%)</t>
  </si>
  <si>
    <t>2 RTE (%)</t>
  </si>
  <si>
    <t>3 RTE (%)</t>
  </si>
  <si>
    <t>4 RTE (%)</t>
  </si>
  <si>
    <t>5 RTE (%)</t>
  </si>
  <si>
    <t>6 RTE (%)</t>
  </si>
  <si>
    <t>7 RTE (%)</t>
  </si>
  <si>
    <t>8 RTE (%)</t>
  </si>
  <si>
    <t>9 RTE (%)</t>
  </si>
  <si>
    <t>10 RTE (%)</t>
  </si>
  <si>
    <t>11 RTE (%)</t>
  </si>
  <si>
    <t>12 RTE (%)</t>
  </si>
  <si>
    <t>13 RTE (%)</t>
  </si>
  <si>
    <t>14 RTE (%)</t>
  </si>
  <si>
    <t>15 RTE (%)</t>
  </si>
  <si>
    <t>16 RTE (%)</t>
  </si>
  <si>
    <t>17 RTE (%)</t>
  </si>
  <si>
    <t>18 RTE (%)</t>
  </si>
  <si>
    <t>19 RTE (%)</t>
  </si>
  <si>
    <t>20 RTE (%)</t>
  </si>
  <si>
    <t>21 RTE (%)</t>
  </si>
  <si>
    <t>22 RTE (%)</t>
  </si>
  <si>
    <t>23 RTE (%)</t>
  </si>
  <si>
    <t>24 RTE (%)</t>
  </si>
  <si>
    <t>25 RTE (%)</t>
  </si>
  <si>
    <t>26 RTE (%)</t>
  </si>
  <si>
    <t>27 RTE (%)</t>
  </si>
  <si>
    <t>28 RTE (%)</t>
  </si>
  <si>
    <t>29 RTE (%)</t>
  </si>
  <si>
    <t>30 RTE (%)</t>
  </si>
  <si>
    <t>31 RTE (%)</t>
  </si>
  <si>
    <t>33 RTE (%)</t>
  </si>
  <si>
    <t>34 RTE (%)</t>
  </si>
  <si>
    <t>35 RTE (%)</t>
  </si>
  <si>
    <t>36 RTE (%)</t>
  </si>
  <si>
    <t>37 RTE (%)</t>
  </si>
  <si>
    <t>38 RTE (%)</t>
  </si>
  <si>
    <t>39 RTE (%)</t>
  </si>
  <si>
    <t>40 RTE (%)</t>
  </si>
  <si>
    <t>1 Committed Energy(MWh)</t>
  </si>
  <si>
    <t>2 Committed Energy(MWh)</t>
  </si>
  <si>
    <t>3 Committed Energy(MWh)</t>
  </si>
  <si>
    <t>4 Committed Energy(MWh)</t>
  </si>
  <si>
    <t>5 Committed Energy(MWh)</t>
  </si>
  <si>
    <t>6 Committed Energy(MWh)</t>
  </si>
  <si>
    <t>7 Committed Energy(MWh)</t>
  </si>
  <si>
    <t>8 Committed Energy(MWh)</t>
  </si>
  <si>
    <t>9 Committed Energy(MWh)</t>
  </si>
  <si>
    <t>10 Committed Energy(MWh)</t>
  </si>
  <si>
    <t>11 Committed Energy(MWh)</t>
  </si>
  <si>
    <t>12 Committed Energy(MWh)</t>
  </si>
  <si>
    <t>13 Committed Energy(MWh)</t>
  </si>
  <si>
    <t>14 Committed Energy(MWh)</t>
  </si>
  <si>
    <t>15 Committed Energy(MWh)</t>
  </si>
  <si>
    <t>16 Committed Energy(MWh)</t>
  </si>
  <si>
    <t>17 Committed Energy(MWh)</t>
  </si>
  <si>
    <t>18 Committed Energy(MWh)</t>
  </si>
  <si>
    <t>19 Committed Energy(MWh)</t>
  </si>
  <si>
    <t>20 Committed Energy(MWh)</t>
  </si>
  <si>
    <t>21 Committed Energy(MWh)</t>
  </si>
  <si>
    <t>22 Committed Energy(MWh)</t>
  </si>
  <si>
    <t>23 Committed Energy(MWh)</t>
  </si>
  <si>
    <t>24 Committed Energy(MWh)</t>
  </si>
  <si>
    <t>25 Committed Energy(MWh)</t>
  </si>
  <si>
    <t>1 Energy Payment Rate ($/MWh)</t>
  </si>
  <si>
    <t>2 Energy Payment Rate ($/MWh)</t>
  </si>
  <si>
    <t>3 Energy Payment Rate ($/MWh)</t>
  </si>
  <si>
    <t>4 Energy Payment Rate ($/MWh)</t>
  </si>
  <si>
    <t>5 Energy Payment Rate ($/MWh)</t>
  </si>
  <si>
    <t>6 Energy Payment Rate ($/MWh)</t>
  </si>
  <si>
    <t>7 Energy Payment Rate ($/MWh)</t>
  </si>
  <si>
    <t>8 Energy Payment Rate ($/MWh)</t>
  </si>
  <si>
    <t>9 Energy Payment Rate ($/MWh)</t>
  </si>
  <si>
    <t>10 Energy Payment Rate ($/MWh)</t>
  </si>
  <si>
    <t>11 Energy Payment Rate ($/MWh)</t>
  </si>
  <si>
    <t>12 Energy Payment Rate ($/MWh)</t>
  </si>
  <si>
    <t>13 Energy Payment Rate ($/MWh)</t>
  </si>
  <si>
    <t>14 Energy Payment Rate ($/MWh)</t>
  </si>
  <si>
    <t>15 Energy Payment Rate ($/MWh)</t>
  </si>
  <si>
    <t>16 Energy Payment Rate ($/MWh)</t>
  </si>
  <si>
    <t>17 Energy Payment Rate ($/MWh)</t>
  </si>
  <si>
    <t>18 Energy Payment Rate ($/MWh)</t>
  </si>
  <si>
    <t>19 Energy Payment Rate ($/MWh)</t>
  </si>
  <si>
    <t>20 Energy Payment Rate ($/MWh)</t>
  </si>
  <si>
    <t>21 Energy Payment Rate ($/MWh)</t>
  </si>
  <si>
    <t>22 Energy Payment Rate ($/MWh)</t>
  </si>
  <si>
    <t>23 Energy Payment Rate ($/MWh)</t>
  </si>
  <si>
    <t>24 Energy Payment Rate ($/MWh)</t>
  </si>
  <si>
    <t>25 Energy Payment Rate ($/MWh)</t>
  </si>
  <si>
    <t>1 Battery Payment Rate ($/MWh) - Renewable</t>
  </si>
  <si>
    <t>2 Battery Payment Rate ($/MWh) - Renewable</t>
  </si>
  <si>
    <t>3 Battery Payment Rate ($/MWh) - Renewable</t>
  </si>
  <si>
    <t>4 Battery Payment Rate ($/MWh) - Renewable</t>
  </si>
  <si>
    <t>5 Battery Payment Rate ($/MWh) - Renewable</t>
  </si>
  <si>
    <t>6 Battery Payment Rate ($/MWh) - Renewable</t>
  </si>
  <si>
    <t>7 Battery Payment Rate ($/MWh) - Renewable</t>
  </si>
  <si>
    <t>8 Battery Payment Rate ($/MWh) - Renewable</t>
  </si>
  <si>
    <t>9 Battery Payment Rate ($/MWh) - Renewable</t>
  </si>
  <si>
    <t>10 Battery Payment Rate ($/MWh) - Renewable</t>
  </si>
  <si>
    <t>11 Battery Payment Rate ($/MWh) - Renewable</t>
  </si>
  <si>
    <t>12 Battery Payment Rate ($/MWh) - Renewable</t>
  </si>
  <si>
    <t>13 Battery Payment Rate ($/MWh) - Renewable</t>
  </si>
  <si>
    <t>14 Battery Payment Rate ($/MWh) - Renewable</t>
  </si>
  <si>
    <t>15 Battery Payment Rate ($/MWh) - Renewable</t>
  </si>
  <si>
    <t>16 Battery Payment Rate ($/MWh) - Renewable</t>
  </si>
  <si>
    <t>17 Battery Payment Rate ($/MWh) - Renewable</t>
  </si>
  <si>
    <t>18 Battery Payment Rate ($/MWh) - Renewable</t>
  </si>
  <si>
    <t>19 Battery Payment Rate ($/MWh) - Renewable</t>
  </si>
  <si>
    <t>20 Battery Payment Rate ($/MWh) - Renewable</t>
  </si>
  <si>
    <t>21 Battery Payment Rate ($/MWh) - Renewable</t>
  </si>
  <si>
    <t>22 Battery Payment Rate ($/MWh) - Renewable</t>
  </si>
  <si>
    <t>23 Battery Payment Rate ($/MWh) - Renewable</t>
  </si>
  <si>
    <t>24 Battery Payment Rate ($/MWh) - Renewable</t>
  </si>
  <si>
    <t>25 Battery Payment Rate ($/MWh) - Renewable</t>
  </si>
  <si>
    <t>1 Annual Free Curtailment (MWh)</t>
  </si>
  <si>
    <t>2 Annual Free Curtailment (MWh)</t>
  </si>
  <si>
    <t>3 Annual Free Curtailment (MWh)</t>
  </si>
  <si>
    <t>4 Annual Free Curtailment (MWh)</t>
  </si>
  <si>
    <t>5 Annual Free Curtailment (MWh)</t>
  </si>
  <si>
    <t>6 Annual Free Curtailment (MWh)</t>
  </si>
  <si>
    <t>7 Annual Free Curtailment (MWh)</t>
  </si>
  <si>
    <t>8 Annual Free Curtailment (MWh)</t>
  </si>
  <si>
    <t>9 Annual Free Curtailment (MWh)</t>
  </si>
  <si>
    <t>10 Annual Free Curtailment (MWh)</t>
  </si>
  <si>
    <t>11 Annual Free Curtailment (MWh)</t>
  </si>
  <si>
    <t>12 Annual Free Curtailment (MWh)</t>
  </si>
  <si>
    <t>13 Annual Free Curtailment (MWh)</t>
  </si>
  <si>
    <t>14 Annual Free Curtailment (MWh)</t>
  </si>
  <si>
    <t>15 Annual Free Curtailment (MWh)</t>
  </si>
  <si>
    <t>16 Annual Free Curtailment (MWh)</t>
  </si>
  <si>
    <t>17 Annual Free Curtailment (MWh)</t>
  </si>
  <si>
    <t>18 Annual Free Curtailment (MWh)</t>
  </si>
  <si>
    <t>19 Annual Free Curtailment (MWh)</t>
  </si>
  <si>
    <t>20 Annual Free Curtailment (MWh)</t>
  </si>
  <si>
    <t>21 Annual Free Curtailment (MWh)</t>
  </si>
  <si>
    <t>22 Annual Free Curtailment (MWh)</t>
  </si>
  <si>
    <t>23 Annual Free Curtailment (MWh)</t>
  </si>
  <si>
    <t>24 Annual Free Curtailment (MWh)</t>
  </si>
  <si>
    <t>25 Annual Free Curtailment (MWh)</t>
  </si>
  <si>
    <t>1 Committed Energy B (MWh)</t>
  </si>
  <si>
    <t>2 Committed Energy B (MWh)</t>
  </si>
  <si>
    <t>3 Committed Energy B (MWh)</t>
  </si>
  <si>
    <t>4 Committed Energy B (MWh)</t>
  </si>
  <si>
    <t>5 Committed Energy B (MWh)</t>
  </si>
  <si>
    <t>6 Committed Energy B (MWh)</t>
  </si>
  <si>
    <t>7 Committed Energy B (MWh)</t>
  </si>
  <si>
    <t>8 Committed Energy B (MWh)</t>
  </si>
  <si>
    <t>9 Committed Energy B (MWh)</t>
  </si>
  <si>
    <t>10 Committed Energy B (MWh)</t>
  </si>
  <si>
    <t>11 Committed Energy B (MWh)</t>
  </si>
  <si>
    <t>12 Committed Energy B (MWh)</t>
  </si>
  <si>
    <t>13 Committed Energy B (MWh)</t>
  </si>
  <si>
    <t>14 Committed Energy B (MWh)</t>
  </si>
  <si>
    <t>15 Committed Energy B (MWh)</t>
  </si>
  <si>
    <t>16 Committed Energy B (MWh)</t>
  </si>
  <si>
    <t>17 Committed Energy B (MWh)</t>
  </si>
  <si>
    <t>18 Committed Energy B (MWh)</t>
  </si>
  <si>
    <t>19 Committed Energy B (MWh)</t>
  </si>
  <si>
    <t>20 Committed Energy B (MWh)</t>
  </si>
  <si>
    <t>21 Committed Energy B (MWh)</t>
  </si>
  <si>
    <t>22 Committed Energy B (MWh)</t>
  </si>
  <si>
    <t>23 Committed Energy B (MWh)</t>
  </si>
  <si>
    <t>24 Committed Energy B (MWh)</t>
  </si>
  <si>
    <t>25 Committed Energy B (MWh)</t>
  </si>
  <si>
    <t>1 Energy Payment Rate B ($/MWh)</t>
  </si>
  <si>
    <t>2 Energy Payment Rate B ($/MWh)</t>
  </si>
  <si>
    <t>3 Energy Payment Rate B ($/MWh)</t>
  </si>
  <si>
    <t>4 Energy Payment Rate B ($/MWh)</t>
  </si>
  <si>
    <t>5 Energy Payment Rate B ($/MWh)</t>
  </si>
  <si>
    <t>6 Energy Payment Rate B ($/MWh)</t>
  </si>
  <si>
    <t>7 Energy Payment Rate B ($/MWh)</t>
  </si>
  <si>
    <t>8 Energy Payment Rate B ($/MWh)</t>
  </si>
  <si>
    <t>9 Energy Payment Rate B ($/MWh)</t>
  </si>
  <si>
    <t>10 Energy Payment Rate B ($/MWh)</t>
  </si>
  <si>
    <t>11 Energy Payment Rate B ($/MWh)</t>
  </si>
  <si>
    <t>12 Energy Payment Rate B ($/MWh)</t>
  </si>
  <si>
    <t>13 Energy Payment Rate B ($/MWh)</t>
  </si>
  <si>
    <t>14 Energy Payment Rate B ($/MWh)</t>
  </si>
  <si>
    <t>15 Energy Payment Rate B ($/MWh)</t>
  </si>
  <si>
    <t>16 Energy Payment Rate B ($/MWh)</t>
  </si>
  <si>
    <t>17 Energy Payment Rate B ($/MWh)</t>
  </si>
  <si>
    <t>18 Energy Payment Rate B ($/MWh)</t>
  </si>
  <si>
    <t>19 Energy Payment Rate B ($/MWh)</t>
  </si>
  <si>
    <t>20 Energy Payment Rate B ($/MWh)</t>
  </si>
  <si>
    <t>21 Energy Payment Rate B ($/MWh)</t>
  </si>
  <si>
    <t>22 Energy Payment Rate B ($/MWh)</t>
  </si>
  <si>
    <t>23 Energy Payment Rate B ($/MWh)</t>
  </si>
  <si>
    <t>24 Energy Payment Rate B ($/MWh)</t>
  </si>
  <si>
    <t>25 Energy Payment Rate B ($/MWh)</t>
  </si>
  <si>
    <t>1 Battery Cap Payment Rate ($/kW-mo)</t>
  </si>
  <si>
    <t>2 Battery Cap Payment Rate ($/kW-mo)</t>
  </si>
  <si>
    <t>3 Battery Cap Payment Rate ($/kW-mo)</t>
  </si>
  <si>
    <t>4 Battery Cap Payment Rate ($/kW-mo)</t>
  </si>
  <si>
    <t>5 Battery Cap Payment Rate ($/kW-mo)</t>
  </si>
  <si>
    <t>6 Battery Cap Payment Rate ($/kW-mo)</t>
  </si>
  <si>
    <t>7 Battery Cap Payment Rate ($/kW-mo)</t>
  </si>
  <si>
    <t>8 Battery Cap Payment Rate ($/kW-mo)</t>
  </si>
  <si>
    <t>9 Battery Cap Payment Rate ($/kW-mo)</t>
  </si>
  <si>
    <t>10 Battery Cap Payment Rate ($/kW-mo)</t>
  </si>
  <si>
    <t>11 Battery Cap Payment Rate ($/kW-mo)</t>
  </si>
  <si>
    <t>12 Battery Cap Payment Rate ($/kW-mo)</t>
  </si>
  <si>
    <t>13 Battery Cap Payment Rate ($/kW-mo)</t>
  </si>
  <si>
    <t>14 Battery Cap Payment Rate ($/kW-mo)</t>
  </si>
  <si>
    <t>15 Battery Cap Payment Rate ($/kW-mo)</t>
  </si>
  <si>
    <t>16 Battery Cap Payment Rate ($/kW-mo)</t>
  </si>
  <si>
    <t>17 Battery Cap Payment Rate ($/kW-mo)</t>
  </si>
  <si>
    <t>18 Battery Cap Payment Rate ($/kW-mo)</t>
  </si>
  <si>
    <t>19 Battery Cap Payment Rate ($/kW-mo)</t>
  </si>
  <si>
    <t>20 Battery Cap Payment Rate ($/kW-mo)</t>
  </si>
  <si>
    <t>21 Battery Cap Payment Rate ($/kW-mo)</t>
  </si>
  <si>
    <t>22 Battery Cap Payment Rate ($/kW-mo)</t>
  </si>
  <si>
    <t>23 Battery Cap Payment Rate ($/kW-mo)</t>
  </si>
  <si>
    <t>24 Battery Cap Payment Rate ($/kW-mo)</t>
  </si>
  <si>
    <t>25 Battery Cap Payment Rate ($/kW-mo)</t>
  </si>
  <si>
    <t>1 Annual Free Curtailment B (MWh)</t>
  </si>
  <si>
    <t>2 Annual Free Curtailment B (MWh)</t>
  </si>
  <si>
    <t>3 Annual Free Curtailment B (MWh)</t>
  </si>
  <si>
    <t>4 Annual Free Curtailment B (MWh)</t>
  </si>
  <si>
    <t>5 Annual Free Curtailment B (MWh)</t>
  </si>
  <si>
    <t>6 Annual Free Curtailment B (MWh)</t>
  </si>
  <si>
    <t>7 Annual Free Curtailment B (MWh)</t>
  </si>
  <si>
    <t>8 Annual Free Curtailment B (MWh)</t>
  </si>
  <si>
    <t>9 Annual Free Curtailment B (MWh)</t>
  </si>
  <si>
    <t>10 Annual Free Curtailment B (MWh)</t>
  </si>
  <si>
    <t>11 Annual Free Curtailment B (MWh)</t>
  </si>
  <si>
    <t>12 Annual Free Curtailment B (MWh)</t>
  </si>
  <si>
    <t>13 Annual Free Curtailment B (MWh)</t>
  </si>
  <si>
    <t>14 Annual Free Curtailment B (MWh)</t>
  </si>
  <si>
    <t>15 Annual Free Curtailment B (MWh)</t>
  </si>
  <si>
    <t>16 Annual Free Curtailment B (MWh)</t>
  </si>
  <si>
    <t>17 Annual Free Curtailment B (MWh)</t>
  </si>
  <si>
    <t>18 Annual Free Curtailment B (MWh)</t>
  </si>
  <si>
    <t>19 Annual Free Curtailment B (MWh)</t>
  </si>
  <si>
    <t>20 Annual Free Curtailment B (MWh)</t>
  </si>
  <si>
    <t>21 Annual Free Curtailment B (MWh)</t>
  </si>
  <si>
    <t>22 Annual Free Curtailment B (MWh)</t>
  </si>
  <si>
    <t>23 Annual Free Curtailment B (MWh)</t>
  </si>
  <si>
    <t>24 Annual Free Curtailment B (MWh)</t>
  </si>
  <si>
    <t>25 Annual Free Curtailment B (MWh)</t>
  </si>
  <si>
    <t>1 Property Taxes ($)</t>
  </si>
  <si>
    <t>2 Property Taxes ($)</t>
  </si>
  <si>
    <t>3 Property Taxes ($)</t>
  </si>
  <si>
    <t>4 Property Taxes ($)</t>
  </si>
  <si>
    <t>5 Property Taxes ($)</t>
  </si>
  <si>
    <t>6 Property Taxes ($)</t>
  </si>
  <si>
    <t>7 Property Taxes ($)</t>
  </si>
  <si>
    <t>8 Property Taxes ($)</t>
  </si>
  <si>
    <t>9 Property Taxes ($)</t>
  </si>
  <si>
    <t>10 Property Taxes ($)</t>
  </si>
  <si>
    <t>11 Property Taxes ($)</t>
  </si>
  <si>
    <t>12 Property Taxes ($)</t>
  </si>
  <si>
    <t>13 Property Taxes ($)</t>
  </si>
  <si>
    <t>14 Property Taxes ($)</t>
  </si>
  <si>
    <t>15 Property Taxes ($)</t>
  </si>
  <si>
    <t>16 Property Taxes ($)</t>
  </si>
  <si>
    <t>17 Property Taxes ($)</t>
  </si>
  <si>
    <t>18 Property Taxes ($)</t>
  </si>
  <si>
    <t>19 Property Taxes ($)</t>
  </si>
  <si>
    <t>20 Property Taxes ($)</t>
  </si>
  <si>
    <t>21 Property Taxes ($)</t>
  </si>
  <si>
    <t>22 Property Taxes ($)</t>
  </si>
  <si>
    <t>23 Property Taxes ($)</t>
  </si>
  <si>
    <t>24 Property Taxes ($)</t>
  </si>
  <si>
    <t>25 Property Taxes ($)</t>
  </si>
  <si>
    <t>26 Property Taxes ($)</t>
  </si>
  <si>
    <t>27 Property Taxes ($)</t>
  </si>
  <si>
    <t>28 Property Taxes ($)</t>
  </si>
  <si>
    <t>29 Property Taxes ($)</t>
  </si>
  <si>
    <t>30 Property Taxes ($)</t>
  </si>
  <si>
    <t>31 Property Taxes ($)</t>
  </si>
  <si>
    <t>32 Property Taxes ($)</t>
  </si>
  <si>
    <t>33 Property Taxes ($)</t>
  </si>
  <si>
    <t>34 Property Taxes ($)</t>
  </si>
  <si>
    <t>35 Property Taxes ($)</t>
  </si>
  <si>
    <t>36 Property Taxes ($)</t>
  </si>
  <si>
    <t>37 Property Taxes ($)</t>
  </si>
  <si>
    <t>38 Property Taxes ($)</t>
  </si>
  <si>
    <t>39 Property Taxes ($)</t>
  </si>
  <si>
    <t>40 Property Taxes ($)</t>
  </si>
  <si>
    <t>All Bid Input Data</t>
  </si>
  <si>
    <t>Respondents who intend to submit a proposal(s) into the 2022 All-Source solicitation must submit this form by the stated deadline in Excel format. The NOIR will serve as registration for the All-Source Solicitation and should be submitted via email to the RFP Project Manager at the earliest date possible but no later than 4:00 P.M. Mountain Time on 2/15/2023. Respondents who fail to submit a NOIR will not be able to submit bids. There is no fee required to submit a NOIR. Upon receipt of this form, the Company will respond to the bidder with a link that will enable them to submit their bids electronically to a secure file sharing site and wiring instructions for submittal of bid fees. Please include the email for each bidder representative who should be copied on the emailed instructions from the Company.</t>
  </si>
  <si>
    <t>Curtailment Gross-Up PTCs Cost Paid B</t>
  </si>
  <si>
    <t>Curtailment Energy Cost Paid B</t>
  </si>
  <si>
    <t>Curtailment Gross-Up PTCs Cost Paid</t>
  </si>
  <si>
    <t>Curtailment Energy Cost Paid</t>
  </si>
  <si>
    <t>VERSION</t>
  </si>
  <si>
    <t>1 VOM ($/MWh)</t>
  </si>
  <si>
    <t>2 VOM ($/MWh)</t>
  </si>
  <si>
    <t>3 VOM ($/MWh)</t>
  </si>
  <si>
    <t>4 VOM ($/MWh)</t>
  </si>
  <si>
    <t>5 VOM ($/MWh)</t>
  </si>
  <si>
    <t>6 VOM ($/MWh)</t>
  </si>
  <si>
    <t>7 VOM ($/MWh)</t>
  </si>
  <si>
    <t>8 VOM ($/MWh)</t>
  </si>
  <si>
    <t>9 VOM ($/MWh)</t>
  </si>
  <si>
    <t>10 VOM ($/MWh)</t>
  </si>
  <si>
    <t>11 VOM ($/MWh)</t>
  </si>
  <si>
    <t>12 VOM ($/MWh)</t>
  </si>
  <si>
    <t>13 VOM ($/MWh)</t>
  </si>
  <si>
    <t>14 VOM ($/MWh)</t>
  </si>
  <si>
    <t>15 VOM ($/MWh)</t>
  </si>
  <si>
    <t>16 VOM ($/MWh)</t>
  </si>
  <si>
    <t>17 VOM ($/MWh)</t>
  </si>
  <si>
    <t>18 VOM ($/MWh)</t>
  </si>
  <si>
    <t>19 VOM ($/MWh)</t>
  </si>
  <si>
    <t>20 VOM ($/MWh)</t>
  </si>
  <si>
    <t>21 VOM ($/MWh)</t>
  </si>
  <si>
    <t>22 VOM ($/MWh)</t>
  </si>
  <si>
    <t>23 VOM ($/MWh)</t>
  </si>
  <si>
    <t>24 VOM ($/MWh)</t>
  </si>
  <si>
    <t>25 VOM ($/MWh)</t>
  </si>
  <si>
    <t>26 VOM ($/MWh)</t>
  </si>
  <si>
    <t>27 VOM ($/MWh)</t>
  </si>
  <si>
    <t>28 VOM ($/MWh)</t>
  </si>
  <si>
    <t>29 VOM ($/MWh)</t>
  </si>
  <si>
    <t>30 VOM ($/MWh)</t>
  </si>
  <si>
    <t>31 VOM ($/MWh)</t>
  </si>
  <si>
    <t>32 VOM ($/MWh)</t>
  </si>
  <si>
    <t>33 VOM ($/MWh)</t>
  </si>
  <si>
    <t>34 VOM ($/MWh)</t>
  </si>
  <si>
    <t>35 VOM ($/MWh)</t>
  </si>
  <si>
    <t>36 VOM ($/MWh)</t>
  </si>
  <si>
    <t>37 VOM ($/MWh)</t>
  </si>
  <si>
    <t>38 VOM ($/MWh)</t>
  </si>
  <si>
    <t>39 VOM ($/MWh)</t>
  </si>
  <si>
    <t>40 VOM ($/MWh)</t>
  </si>
  <si>
    <t>1 Start Cost ($/start)</t>
  </si>
  <si>
    <t>2 Start Cost ($/start)</t>
  </si>
  <si>
    <t>3 Start Cost ($/start)</t>
  </si>
  <si>
    <t>4 Start Cost ($/start)</t>
  </si>
  <si>
    <t>5 Start Cost ($/start)</t>
  </si>
  <si>
    <t>6 Start Cost ($/start)</t>
  </si>
  <si>
    <t>7 Start Cost ($/start)</t>
  </si>
  <si>
    <t>8 Start Cost ($/start)</t>
  </si>
  <si>
    <t>9 Start Cost ($/start)</t>
  </si>
  <si>
    <t>10 Start Cost ($/start)</t>
  </si>
  <si>
    <t>11 Start Cost ($/start)</t>
  </si>
  <si>
    <t>12 Start Cost ($/start)</t>
  </si>
  <si>
    <t>13 Start Cost ($/start)</t>
  </si>
  <si>
    <t>14 Start Cost ($/start)</t>
  </si>
  <si>
    <t>15 Start Cost ($/start)</t>
  </si>
  <si>
    <t>16 Start Cost ($/start)</t>
  </si>
  <si>
    <t>17 Start Cost ($/start)</t>
  </si>
  <si>
    <t>18 Start Cost ($/start)</t>
  </si>
  <si>
    <t>19 Start Cost ($/start)</t>
  </si>
  <si>
    <t>20 Start Cost ($/start)</t>
  </si>
  <si>
    <t>21 Start Cost ($/start)</t>
  </si>
  <si>
    <t>22 Start Cost ($/start)</t>
  </si>
  <si>
    <t>23 Start Cost ($/start)</t>
  </si>
  <si>
    <t>24 Start Cost ($/start)</t>
  </si>
  <si>
    <t>25 Start Cost ($/start)</t>
  </si>
  <si>
    <t>26 Start Cost ($/start)</t>
  </si>
  <si>
    <t>27 Start Cost ($/start)</t>
  </si>
  <si>
    <t>28 Start Cost ($/start)</t>
  </si>
  <si>
    <t>29 Start Cost ($/start)</t>
  </si>
  <si>
    <t>30 Start Cost ($/start)</t>
  </si>
  <si>
    <t>31 Start Cost ($/start)</t>
  </si>
  <si>
    <t>32 Start Cost ($/start)</t>
  </si>
  <si>
    <t>33 Start Cost ($/start)</t>
  </si>
  <si>
    <t>34 Start Cost ($/start)</t>
  </si>
  <si>
    <t>35 Start Cost ($/start)</t>
  </si>
  <si>
    <t>36 Start Cost ($/start)</t>
  </si>
  <si>
    <t>37 Start Cost ($/start)</t>
  </si>
  <si>
    <t>38 Start Cost ($/start)</t>
  </si>
  <si>
    <t>39 Start Cost ($/start)</t>
  </si>
  <si>
    <t>40 Start Cost ($/start)</t>
  </si>
  <si>
    <t>2/9/2023 &gt;&gt; 2/15/2023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</si>
</sst>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8">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quot;$&quot;* #,##0_);_(&quot;$&quot;* \(#,##0\);_(&quot;$&quot;* &quot;-&quot;??_);_(@_)"/>
    <numFmt numFmtId="165" formatCode="_(* #,##0_);_(* \(#,##0\);_(* &quot;-&quot;??_);_(@_)"/>
    <numFmt numFmtId="166" formatCode="[$-409]mmmm\ d\,\ yyyy;@"/>
    <numFmt numFmtId="167" formatCode="0.0%"/>
    <numFmt numFmtId="168" formatCode="0.000"/>
    <numFmt numFmtId="169" formatCode="_(* #,##0.000_);_(* \(#,##0.000\);_(* &quot;-&quot;??_);_(@_)"/>
    <numFmt numFmtId="170" formatCode="_(* #,##0.000000_);_(* \(#,##0.000000\);_(* &quot;-&quot;??_);_(@_)"/>
    <numFmt numFmtId="171" formatCode="_(* #,##0.000_);_(* \(#,##0.000\);_(* &quot;-&quot;???_);_(@_)"/>
    <numFmt numFmtId="172" formatCode="#\)"/>
    <numFmt numFmtId="173" formatCode="mm/dd/yyyy"/>
    <numFmt numFmtId="174" formatCode="_(* #,##0.0_);_(* \(#,##0.0\);_(* &quot;-&quot;?_);_(@_)"/>
    <numFmt numFmtId="175" formatCode="mm/dd/yyyy;@"/>
    <numFmt numFmtId="176" formatCode="mmmm\ d\,\ yyyy"/>
    <numFmt numFmtId="177" formatCode="#,##0.0"/>
    <numFmt numFmtId="178" formatCode="&quot;$&quot;#,##0.00&quot; / kW-mo&quot;_)"/>
    <numFmt numFmtId="179" formatCode="&quot;$&quot;#,##0"/>
    <numFmt numFmtId="180" formatCode="&quot;$&quot;#,##0.00&quot; / MWh&quot;_)"/>
    <numFmt numFmtId="181" formatCode="#,##0.0_);[Red]\(#,##0.0\)"/>
    <numFmt numFmtId="182" formatCode="#."/>
    <numFmt numFmtId="183" formatCode="00#"/>
    <numFmt numFmtId="184" formatCode="mm/dd/yy;@"/>
    <numFmt numFmtId="185" formatCode="_(* #,##0.00000_);_(* \(#,##0.00000\);_(* &quot;-&quot;?????_);_(@_)"/>
  </numFmts>
  <fonts count="61" x14ac:knownFonts="1">
    <font>
      <sz val="10"/>
      <name val="Arial"/>
    </font>
    <font>
      <sz val="10"/>
      <color theme="1"/>
      <name val="Calibri"/>
      <family val="2"/>
    </font>
    <font>
      <sz val="10"/>
      <color theme="1"/>
      <name val="Calibri"/>
      <family val="2"/>
    </font>
    <font>
      <sz val="10"/>
      <color theme="1"/>
      <name val="Calibri"/>
      <family val="2"/>
    </font>
    <font>
      <sz val="10"/>
      <name val="Arial"/>
      <family val="2"/>
    </font>
    <font>
      <b/>
      <sz val="10"/>
      <name val="Arial"/>
      <family val="2"/>
    </font>
    <font>
      <b/>
      <sz val="12"/>
      <name val="Arial"/>
      <family val="2"/>
    </font>
    <font>
      <sz val="12"/>
      <name val="Arial"/>
      <family val="2"/>
    </font>
    <font>
      <b/>
      <sz val="14"/>
      <color indexed="9"/>
      <name val="Arial"/>
      <family val="2"/>
    </font>
    <font>
      <sz val="11"/>
      <name val="Arial"/>
      <family val="2"/>
    </font>
    <font>
      <sz val="12"/>
      <color indexed="8"/>
      <name val="Arial"/>
      <family val="2"/>
    </font>
    <font>
      <b/>
      <sz val="11"/>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u/>
      <sz val="12"/>
      <name val="Arial"/>
      <family val="2"/>
    </font>
    <font>
      <sz val="12"/>
      <color rgb="FFFF0000"/>
      <name val="Arial"/>
      <family val="2"/>
    </font>
    <font>
      <i/>
      <sz val="10"/>
      <name val="Arial"/>
      <family val="2"/>
    </font>
    <font>
      <u/>
      <sz val="12"/>
      <name val="Arial"/>
      <family val="2"/>
    </font>
    <font>
      <sz val="10"/>
      <color rgb="FFFF0000"/>
      <name val="Arial"/>
      <family val="2"/>
    </font>
    <font>
      <b/>
      <sz val="12"/>
      <name val="Calibri"/>
      <family val="2"/>
      <scheme val="minor"/>
    </font>
    <font>
      <sz val="10"/>
      <name val="Calibri"/>
      <family val="2"/>
      <scheme val="minor"/>
    </font>
    <font>
      <u/>
      <sz val="10"/>
      <name val="Calibri"/>
      <family val="2"/>
      <scheme val="minor"/>
    </font>
    <font>
      <sz val="10"/>
      <color rgb="FF0000FF"/>
      <name val="Calibri"/>
      <family val="2"/>
      <scheme val="minor"/>
    </font>
    <font>
      <sz val="10"/>
      <color theme="0"/>
      <name val="Calibri"/>
      <family val="2"/>
      <scheme val="minor"/>
    </font>
    <font>
      <i/>
      <sz val="10"/>
      <color rgb="FFFF0000"/>
      <name val="Arial"/>
      <family val="2"/>
    </font>
    <font>
      <sz val="10"/>
      <color theme="0"/>
      <name val="Arial"/>
      <family val="2"/>
    </font>
    <font>
      <sz val="8"/>
      <color theme="0" tint="-0.499984740745262"/>
      <name val="Arial"/>
      <family val="2"/>
    </font>
    <font>
      <sz val="8"/>
      <name val="Arial"/>
      <family val="2"/>
    </font>
    <font>
      <u/>
      <sz val="8"/>
      <color theme="0" tint="-0.499984740745262"/>
      <name val="Arial"/>
      <family val="2"/>
    </font>
    <font>
      <sz val="8"/>
      <color indexed="8"/>
      <name val="Arial"/>
      <family val="2"/>
    </font>
    <font>
      <u/>
      <sz val="10"/>
      <color theme="10"/>
      <name val="Arial"/>
      <family val="2"/>
    </font>
    <font>
      <sz val="9"/>
      <name val="Arial"/>
      <family val="2"/>
    </font>
    <font>
      <i/>
      <vertAlign val="superscript"/>
      <sz val="10"/>
      <name val="Arial"/>
      <family val="2"/>
    </font>
    <font>
      <sz val="12"/>
      <name val="Wingdings"/>
      <charset val="2"/>
    </font>
    <font>
      <b/>
      <sz val="12"/>
      <color theme="0"/>
      <name val="Arial"/>
      <family val="2"/>
    </font>
    <font>
      <b/>
      <sz val="12"/>
      <color rgb="FFFF0000"/>
      <name val="Calibri"/>
      <family val="2"/>
      <scheme val="minor"/>
    </font>
    <font>
      <b/>
      <sz val="10"/>
      <color rgb="FFFF0000"/>
      <name val="Calibri"/>
      <family val="2"/>
      <scheme val="minor"/>
    </font>
    <font>
      <b/>
      <i/>
      <sz val="12"/>
      <name val="Arial"/>
      <family val="2"/>
    </font>
    <font>
      <b/>
      <i/>
      <u/>
      <sz val="12"/>
      <name val="Arial"/>
      <family val="2"/>
    </font>
    <font>
      <sz val="10"/>
      <color indexed="8"/>
      <name val="Arial"/>
      <family val="2"/>
    </font>
    <font>
      <b/>
      <sz val="12"/>
      <color theme="1"/>
      <name val="Calibri"/>
      <family val="2"/>
      <scheme val="minor"/>
    </font>
    <font>
      <sz val="8"/>
      <name val="Calibri"/>
      <family val="2"/>
      <scheme val="minor"/>
    </font>
    <font>
      <sz val="9"/>
      <name val="Calibri"/>
      <family val="2"/>
      <scheme val="minor"/>
    </font>
    <font>
      <u val="singleAccounting"/>
      <sz val="10"/>
      <name val="Calibri"/>
      <family val="2"/>
      <scheme val="minor"/>
    </font>
    <font>
      <sz val="10"/>
      <color indexed="8"/>
      <name val="Calibri"/>
      <family val="2"/>
      <scheme val="minor"/>
    </font>
    <font>
      <i/>
      <sz val="10"/>
      <name val="Calibri"/>
      <family val="2"/>
      <scheme val="minor"/>
    </font>
  </fonts>
  <fills count="3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indexed="26"/>
        <bgColor indexed="64"/>
      </patternFill>
    </fill>
    <fill>
      <patternFill patternType="solid">
        <fgColor rgb="FFFFFFCC"/>
        <bgColor indexed="64"/>
      </patternFill>
    </fill>
    <fill>
      <patternFill patternType="solid">
        <fgColor theme="1" tint="0.249977111117893"/>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6" tint="0.79998168889431442"/>
        <bgColor indexed="64"/>
      </patternFill>
    </fill>
  </fills>
  <borders count="4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thin">
        <color indexed="64"/>
      </left>
      <right/>
      <top/>
      <bottom/>
      <diagonal/>
    </border>
    <border>
      <left style="hair">
        <color indexed="64"/>
      </left>
      <right style="thin">
        <color indexed="64"/>
      </right>
      <top style="thin">
        <color indexed="64"/>
      </top>
      <bottom style="thin">
        <color indexed="64"/>
      </bottom>
      <diagonal/>
    </border>
    <border>
      <left style="thin">
        <color indexed="64"/>
      </left>
      <right/>
      <top/>
      <bottom style="thin">
        <color indexed="64"/>
      </bottom>
      <diagonal/>
    </border>
    <border>
      <left style="hair">
        <color indexed="64"/>
      </left>
      <right style="thin">
        <color indexed="64"/>
      </right>
      <top/>
      <bottom style="hair">
        <color indexed="64"/>
      </bottom>
      <diagonal/>
    </border>
    <border>
      <left style="hair">
        <color indexed="64"/>
      </left>
      <right style="thin">
        <color indexed="64"/>
      </right>
      <top/>
      <bottom style="thin">
        <color indexed="64"/>
      </bottom>
      <diagonal/>
    </border>
    <border>
      <left/>
      <right/>
      <top style="thin">
        <color indexed="64"/>
      </top>
      <bottom style="hair">
        <color indexed="64"/>
      </bottom>
      <diagonal/>
    </border>
    <border>
      <left/>
      <right/>
      <top/>
      <bottom style="hair">
        <color indexed="64"/>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right/>
      <top style="hair">
        <color indexed="64"/>
      </top>
      <bottom style="thin">
        <color indexed="64"/>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style="thin">
        <color indexed="64"/>
      </bottom>
      <diagonal/>
    </border>
    <border>
      <left style="thin">
        <color auto="1"/>
      </left>
      <right style="thin">
        <color auto="1"/>
      </right>
      <top/>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style="hair">
        <color indexed="64"/>
      </left>
      <right/>
      <top style="hair">
        <color indexed="64"/>
      </top>
      <bottom style="thin">
        <color indexed="64"/>
      </bottom>
      <diagonal/>
    </border>
  </borders>
  <cellStyleXfs count="55">
    <xf numFmtId="0" fontId="0" fillId="0" borderId="0"/>
    <xf numFmtId="0" fontId="12" fillId="2"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5" borderId="0" applyNumberFormat="0" applyBorder="0" applyAlignment="0" applyProtection="0"/>
    <xf numFmtId="0" fontId="12" fillId="8" borderId="0" applyNumberFormat="0" applyBorder="0" applyAlignment="0" applyProtection="0"/>
    <xf numFmtId="0" fontId="12" fillId="11" borderId="0" applyNumberFormat="0" applyBorder="0" applyAlignment="0" applyProtection="0"/>
    <xf numFmtId="0" fontId="13" fillId="12"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19" borderId="0" applyNumberFormat="0" applyBorder="0" applyAlignment="0" applyProtection="0"/>
    <xf numFmtId="0" fontId="14" fillId="3" borderId="0" applyNumberFormat="0" applyBorder="0" applyAlignment="0" applyProtection="0"/>
    <xf numFmtId="0" fontId="15" fillId="20" borderId="1" applyNumberFormat="0" applyAlignment="0" applyProtection="0"/>
    <xf numFmtId="0" fontId="16" fillId="21" borderId="2" applyNumberFormat="0" applyAlignment="0" applyProtection="0"/>
    <xf numFmtId="43" fontId="4" fillId="0" borderId="0" applyFont="0" applyFill="0" applyBorder="0" applyAlignment="0" applyProtection="0"/>
    <xf numFmtId="44" fontId="4" fillId="0" borderId="0" applyFont="0" applyFill="0" applyBorder="0" applyAlignment="0" applyProtection="0"/>
    <xf numFmtId="0" fontId="17" fillId="0" borderId="0" applyNumberFormat="0" applyFill="0" applyBorder="0" applyAlignment="0" applyProtection="0"/>
    <xf numFmtId="0" fontId="18" fillId="4" borderId="0" applyNumberFormat="0" applyBorder="0" applyAlignment="0" applyProtection="0"/>
    <xf numFmtId="0" fontId="19" fillId="0" borderId="3" applyNumberFormat="0" applyFill="0" applyAlignment="0" applyProtection="0"/>
    <xf numFmtId="0" fontId="20" fillId="0" borderId="4" applyNumberFormat="0" applyFill="0" applyAlignment="0" applyProtection="0"/>
    <xf numFmtId="0" fontId="21" fillId="0" borderId="5" applyNumberFormat="0" applyFill="0" applyAlignment="0" applyProtection="0"/>
    <xf numFmtId="0" fontId="21" fillId="0" borderId="0" applyNumberFormat="0" applyFill="0" applyBorder="0" applyAlignment="0" applyProtection="0"/>
    <xf numFmtId="0" fontId="22" fillId="7" borderId="1" applyNumberFormat="0" applyAlignment="0" applyProtection="0"/>
    <xf numFmtId="0" fontId="23" fillId="0" borderId="6" applyNumberFormat="0" applyFill="0" applyAlignment="0" applyProtection="0"/>
    <xf numFmtId="0" fontId="24" fillId="22" borderId="0" applyNumberFormat="0" applyBorder="0" applyAlignment="0" applyProtection="0"/>
    <xf numFmtId="0" fontId="4" fillId="23" borderId="0"/>
    <xf numFmtId="0" fontId="4" fillId="23" borderId="0"/>
    <xf numFmtId="0" fontId="4" fillId="0" borderId="0"/>
    <xf numFmtId="0" fontId="4" fillId="24" borderId="7" applyNumberFormat="0" applyFont="0" applyAlignment="0" applyProtection="0"/>
    <xf numFmtId="0" fontId="25" fillId="20" borderId="8" applyNumberFormat="0" applyAlignment="0" applyProtection="0"/>
    <xf numFmtId="9" fontId="4" fillId="0" borderId="0" applyFont="0" applyFill="0" applyBorder="0" applyAlignment="0" applyProtection="0"/>
    <xf numFmtId="0" fontId="26" fillId="0" borderId="0" applyNumberFormat="0" applyFill="0" applyBorder="0" applyAlignment="0" applyProtection="0"/>
    <xf numFmtId="0" fontId="27" fillId="0" borderId="9" applyNumberFormat="0" applyFill="0" applyAlignment="0" applyProtection="0"/>
    <xf numFmtId="0" fontId="28" fillId="0" borderId="0" applyNumberFormat="0" applyFill="0" applyBorder="0" applyAlignment="0" applyProtection="0"/>
    <xf numFmtId="0" fontId="4" fillId="0" borderId="0"/>
    <xf numFmtId="0" fontId="45" fillId="0" borderId="0" applyNumberFormat="0" applyFill="0" applyBorder="0" applyAlignment="0" applyProtection="0"/>
    <xf numFmtId="0" fontId="3"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cellStyleXfs>
  <cellXfs count="453">
    <xf numFmtId="0" fontId="0" fillId="0" borderId="0" xfId="0"/>
    <xf numFmtId="0" fontId="0" fillId="0" borderId="0" xfId="0" applyFill="1"/>
    <xf numFmtId="0" fontId="0" fillId="0" borderId="0" xfId="0" applyProtection="1"/>
    <xf numFmtId="0" fontId="6" fillId="0" borderId="0" xfId="0" applyFont="1" applyProtection="1"/>
    <xf numFmtId="0" fontId="4" fillId="0" borderId="0" xfId="0" applyFont="1"/>
    <xf numFmtId="1" fontId="0" fillId="0" borderId="0" xfId="0" applyNumberFormat="1"/>
    <xf numFmtId="14" fontId="0" fillId="0" borderId="0" xfId="0" applyNumberFormat="1"/>
    <xf numFmtId="3" fontId="0" fillId="0" borderId="0" xfId="0" applyNumberFormat="1"/>
    <xf numFmtId="0" fontId="0" fillId="0" borderId="0" xfId="0" applyNumberFormat="1"/>
    <xf numFmtId="0" fontId="4" fillId="0" borderId="0" xfId="0" applyFont="1" applyFill="1"/>
    <xf numFmtId="42" fontId="4" fillId="0" borderId="0" xfId="0" applyNumberFormat="1" applyFont="1"/>
    <xf numFmtId="42" fontId="0" fillId="0" borderId="0" xfId="0" applyNumberFormat="1"/>
    <xf numFmtId="41" fontId="0" fillId="0" borderId="0" xfId="0" applyNumberFormat="1"/>
    <xf numFmtId="0" fontId="4" fillId="0" borderId="0" xfId="0" applyNumberFormat="1" applyFont="1"/>
    <xf numFmtId="9" fontId="0" fillId="0" borderId="0" xfId="0" applyNumberFormat="1"/>
    <xf numFmtId="49" fontId="0" fillId="0" borderId="0" xfId="0" applyNumberFormat="1"/>
    <xf numFmtId="4" fontId="0" fillId="0" borderId="0" xfId="0" applyNumberFormat="1"/>
    <xf numFmtId="44" fontId="0" fillId="0" borderId="0" xfId="0" applyNumberFormat="1"/>
    <xf numFmtId="0" fontId="8" fillId="27" borderId="0" xfId="39" applyFont="1" applyFill="1" applyAlignment="1">
      <alignment horizontal="left" vertical="center"/>
    </xf>
    <xf numFmtId="0" fontId="4" fillId="0" borderId="0" xfId="39" applyFill="1"/>
    <xf numFmtId="0" fontId="7" fillId="0" borderId="0" xfId="39" applyFont="1" applyFill="1"/>
    <xf numFmtId="0" fontId="8" fillId="27" borderId="0" xfId="39" applyFont="1" applyFill="1" applyAlignment="1">
      <alignment horizontal="left"/>
    </xf>
    <xf numFmtId="0" fontId="7" fillId="26" borderId="10" xfId="39" applyFont="1" applyFill="1" applyBorder="1" applyProtection="1">
      <protection locked="0"/>
    </xf>
    <xf numFmtId="0" fontId="7" fillId="0" borderId="0" xfId="48" applyFont="1"/>
    <xf numFmtId="0" fontId="4" fillId="0" borderId="0" xfId="48"/>
    <xf numFmtId="0" fontId="8" fillId="27" borderId="0" xfId="41" applyFont="1" applyFill="1"/>
    <xf numFmtId="0" fontId="8" fillId="0" borderId="0" xfId="41" applyFont="1"/>
    <xf numFmtId="0" fontId="9" fillId="0" borderId="0" xfId="48" applyFont="1"/>
    <xf numFmtId="0" fontId="7" fillId="0" borderId="0" xfId="48" applyFont="1" applyAlignment="1">
      <alignment horizontal="left" indent="1"/>
    </xf>
    <xf numFmtId="43" fontId="7" fillId="26" borderId="10" xfId="28" applyFont="1" applyFill="1" applyBorder="1" applyAlignment="1" applyProtection="1">
      <alignment horizontal="right"/>
      <protection locked="0"/>
    </xf>
    <xf numFmtId="0" fontId="4" fillId="0" borderId="0" xfId="48" applyAlignment="1">
      <alignment wrapText="1"/>
    </xf>
    <xf numFmtId="0" fontId="6" fillId="0" borderId="0" xfId="48" applyFont="1"/>
    <xf numFmtId="43" fontId="7" fillId="26" borderId="32" xfId="28" applyFont="1" applyFill="1" applyBorder="1" applyAlignment="1" applyProtection="1">
      <alignment horizontal="right"/>
      <protection locked="0"/>
    </xf>
    <xf numFmtId="0" fontId="7" fillId="0" borderId="10" xfId="48" applyFont="1" applyBorder="1" applyAlignment="1">
      <alignment horizontal="center"/>
    </xf>
    <xf numFmtId="0" fontId="7" fillId="0" borderId="32" xfId="48" applyFont="1" applyBorder="1" applyAlignment="1">
      <alignment horizontal="center"/>
    </xf>
    <xf numFmtId="0" fontId="31" fillId="0" borderId="0" xfId="39" applyFont="1" applyFill="1" applyAlignment="1">
      <alignment horizontal="left" vertical="center" indent="2"/>
    </xf>
    <xf numFmtId="165" fontId="7" fillId="0" borderId="0" xfId="28" applyNumberFormat="1" applyFont="1" applyFill="1" applyBorder="1" applyProtection="1"/>
    <xf numFmtId="0" fontId="4" fillId="27" borderId="0" xfId="48" applyFill="1"/>
    <xf numFmtId="0" fontId="6" fillId="0" borderId="0" xfId="48" applyFont="1" applyAlignment="1">
      <alignment horizontal="right"/>
    </xf>
    <xf numFmtId="0" fontId="7" fillId="0" borderId="10" xfId="48" applyFont="1" applyBorder="1" applyAlignment="1">
      <alignment horizontal="center" wrapText="1"/>
    </xf>
    <xf numFmtId="0" fontId="7" fillId="0" borderId="0" xfId="48" applyFont="1" applyAlignment="1">
      <alignment horizontal="left"/>
    </xf>
    <xf numFmtId="0" fontId="4" fillId="0" borderId="0" xfId="48" applyAlignment="1">
      <alignment horizontal="left"/>
    </xf>
    <xf numFmtId="0" fontId="4" fillId="0" borderId="0" xfId="48" applyAlignment="1">
      <alignment horizontal="right"/>
    </xf>
    <xf numFmtId="167" fontId="7" fillId="0" borderId="0" xfId="44" applyNumberFormat="1" applyFont="1" applyFill="1" applyBorder="1" applyProtection="1"/>
    <xf numFmtId="0" fontId="7" fillId="0" borderId="0" xfId="48" applyFont="1" applyAlignment="1">
      <alignment horizontal="right" wrapText="1"/>
    </xf>
    <xf numFmtId="0" fontId="6" fillId="0" borderId="0" xfId="40" applyFont="1" applyFill="1"/>
    <xf numFmtId="0" fontId="7" fillId="0" borderId="0" xfId="40" applyFont="1" applyFill="1"/>
    <xf numFmtId="0" fontId="4" fillId="0" borderId="0" xfId="39" applyFill="1" applyAlignment="1">
      <alignment horizontal="left"/>
    </xf>
    <xf numFmtId="0" fontId="7" fillId="0" borderId="0" xfId="39" applyFont="1" applyFill="1" applyAlignment="1">
      <alignment vertical="center"/>
    </xf>
    <xf numFmtId="0" fontId="4" fillId="0" borderId="0" xfId="39" applyFill="1" applyAlignment="1">
      <alignment vertical="center"/>
    </xf>
    <xf numFmtId="42" fontId="7" fillId="0" borderId="0" xfId="29" applyNumberFormat="1" applyFont="1" applyFill="1" applyBorder="1" applyProtection="1"/>
    <xf numFmtId="0" fontId="7" fillId="0" borderId="0" xfId="39" applyFont="1" applyFill="1" applyAlignment="1">
      <alignment horizontal="left"/>
    </xf>
    <xf numFmtId="0" fontId="7" fillId="0" borderId="0" xfId="39" applyFont="1" applyFill="1" applyAlignment="1">
      <alignment horizontal="left" wrapText="1"/>
    </xf>
    <xf numFmtId="0" fontId="4" fillId="0" borderId="0" xfId="39" applyFill="1" applyAlignment="1">
      <alignment horizontal="left" wrapText="1"/>
    </xf>
    <xf numFmtId="0" fontId="31" fillId="0" borderId="0" xfId="39" applyFont="1" applyFill="1" applyAlignment="1">
      <alignment horizontal="left" vertical="center" wrapText="1" indent="2"/>
    </xf>
    <xf numFmtId="0" fontId="31" fillId="0" borderId="0" xfId="39" applyFont="1" applyFill="1" applyAlignment="1">
      <alignment horizontal="left" vertical="top" wrapText="1" indent="2"/>
    </xf>
    <xf numFmtId="0" fontId="7" fillId="0" borderId="0" xfId="48" applyFont="1" applyAlignment="1">
      <alignment horizontal="left" wrapText="1" indent="1"/>
    </xf>
    <xf numFmtId="0" fontId="4" fillId="0" borderId="0" xfId="39" applyFill="1" applyAlignment="1">
      <alignment wrapText="1"/>
    </xf>
    <xf numFmtId="0" fontId="8" fillId="27" borderId="0" xfId="48" applyFont="1" applyFill="1" applyAlignment="1">
      <alignment horizontal="left"/>
    </xf>
    <xf numFmtId="0" fontId="6" fillId="0" borderId="0" xfId="48" applyFont="1" applyAlignment="1">
      <alignment horizontal="left"/>
    </xf>
    <xf numFmtId="0" fontId="8" fillId="27" borderId="0" xfId="48" applyFont="1" applyFill="1" applyAlignment="1">
      <alignment horizontal="left" vertical="center"/>
    </xf>
    <xf numFmtId="44" fontId="7" fillId="25" borderId="33" xfId="29" applyFont="1" applyFill="1" applyBorder="1" applyProtection="1">
      <protection locked="0"/>
    </xf>
    <xf numFmtId="0" fontId="7" fillId="0" borderId="10" xfId="48" applyFont="1" applyBorder="1"/>
    <xf numFmtId="0" fontId="7" fillId="0" borderId="30" xfId="48" applyFont="1" applyBorder="1"/>
    <xf numFmtId="44" fontId="7" fillId="25" borderId="27" xfId="29" applyFont="1" applyFill="1" applyBorder="1" applyProtection="1">
      <protection locked="0"/>
    </xf>
    <xf numFmtId="44" fontId="7" fillId="25" borderId="34" xfId="29" applyFont="1" applyFill="1" applyBorder="1" applyProtection="1">
      <protection locked="0"/>
    </xf>
    <xf numFmtId="41" fontId="7" fillId="25" borderId="10" xfId="28" applyNumberFormat="1" applyFont="1" applyFill="1" applyBorder="1" applyProtection="1">
      <protection locked="0"/>
    </xf>
    <xf numFmtId="44" fontId="7" fillId="25" borderId="35" xfId="29" applyFont="1" applyFill="1" applyBorder="1" applyProtection="1">
      <protection locked="0"/>
    </xf>
    <xf numFmtId="44" fontId="7" fillId="25" borderId="36" xfId="29" applyFont="1" applyFill="1" applyBorder="1" applyProtection="1">
      <protection locked="0"/>
    </xf>
    <xf numFmtId="44" fontId="7" fillId="25" borderId="10" xfId="29" applyFont="1" applyFill="1" applyBorder="1" applyProtection="1">
      <protection locked="0"/>
    </xf>
    <xf numFmtId="44" fontId="7" fillId="25" borderId="12" xfId="29" applyFont="1" applyFill="1" applyBorder="1" applyProtection="1">
      <protection locked="0"/>
    </xf>
    <xf numFmtId="44" fontId="7" fillId="25" borderId="37" xfId="29" applyFont="1" applyFill="1" applyBorder="1" applyProtection="1">
      <protection locked="0"/>
    </xf>
    <xf numFmtId="44" fontId="7" fillId="25" borderId="32" xfId="29" applyFont="1" applyFill="1" applyBorder="1" applyProtection="1">
      <protection locked="0"/>
    </xf>
    <xf numFmtId="171" fontId="7" fillId="25" borderId="12" xfId="29" applyNumberFormat="1" applyFont="1" applyFill="1" applyBorder="1" applyProtection="1">
      <protection locked="0"/>
    </xf>
    <xf numFmtId="171" fontId="7" fillId="25" borderId="27" xfId="29" applyNumberFormat="1" applyFont="1" applyFill="1" applyBorder="1" applyProtection="1">
      <protection locked="0"/>
    </xf>
    <xf numFmtId="171" fontId="7" fillId="25" borderId="35" xfId="29" applyNumberFormat="1" applyFont="1" applyFill="1" applyBorder="1" applyProtection="1">
      <protection locked="0"/>
    </xf>
    <xf numFmtId="171" fontId="7" fillId="25" borderId="37" xfId="29" applyNumberFormat="1" applyFont="1" applyFill="1" applyBorder="1" applyProtection="1">
      <protection locked="0"/>
    </xf>
    <xf numFmtId="171" fontId="7" fillId="25" borderId="33" xfId="29" applyNumberFormat="1" applyFont="1" applyFill="1" applyBorder="1" applyProtection="1">
      <protection locked="0"/>
    </xf>
    <xf numFmtId="171" fontId="7" fillId="25" borderId="36" xfId="29" applyNumberFormat="1" applyFont="1" applyFill="1" applyBorder="1" applyProtection="1">
      <protection locked="0"/>
    </xf>
    <xf numFmtId="171" fontId="7" fillId="25" borderId="38" xfId="29" applyNumberFormat="1" applyFont="1" applyFill="1" applyBorder="1" applyProtection="1">
      <protection locked="0"/>
    </xf>
    <xf numFmtId="171" fontId="7" fillId="25" borderId="32" xfId="29" applyNumberFormat="1" applyFont="1" applyFill="1" applyBorder="1" applyProtection="1">
      <protection locked="0"/>
    </xf>
    <xf numFmtId="171" fontId="7" fillId="25" borderId="34" xfId="29" applyNumberFormat="1" applyFont="1" applyFill="1" applyBorder="1" applyProtection="1">
      <protection locked="0"/>
    </xf>
    <xf numFmtId="171" fontId="7" fillId="25" borderId="10" xfId="29" applyNumberFormat="1" applyFont="1" applyFill="1" applyBorder="1" applyProtection="1">
      <protection locked="0"/>
    </xf>
    <xf numFmtId="171" fontId="7" fillId="25" borderId="24" xfId="29" applyNumberFormat="1" applyFont="1" applyFill="1" applyBorder="1" applyProtection="1">
      <protection locked="0"/>
    </xf>
    <xf numFmtId="0" fontId="30" fillId="0" borderId="0" xfId="48" applyFont="1"/>
    <xf numFmtId="0" fontId="6" fillId="28" borderId="15" xfId="48" applyFont="1" applyFill="1" applyBorder="1" applyAlignment="1">
      <alignment horizontal="centerContinuous" vertical="top" wrapText="1"/>
    </xf>
    <xf numFmtId="0" fontId="11" fillId="28" borderId="16" xfId="48" applyFont="1" applyFill="1" applyBorder="1" applyAlignment="1">
      <alignment horizontal="centerContinuous" vertical="top" wrapText="1"/>
    </xf>
    <xf numFmtId="174" fontId="7" fillId="26" borderId="10" xfId="28" applyNumberFormat="1" applyFont="1" applyFill="1" applyBorder="1" applyProtection="1">
      <protection locked="0"/>
    </xf>
    <xf numFmtId="44" fontId="7" fillId="25" borderId="23" xfId="29" applyFont="1" applyFill="1" applyBorder="1" applyProtection="1">
      <protection locked="0"/>
    </xf>
    <xf numFmtId="41" fontId="7" fillId="0" borderId="0" xfId="28" applyNumberFormat="1" applyFont="1" applyFill="1" applyBorder="1" applyProtection="1"/>
    <xf numFmtId="0" fontId="7" fillId="26" borderId="10" xfId="48" applyFont="1" applyFill="1" applyBorder="1" applyAlignment="1" applyProtection="1">
      <alignment horizontal="right" indent="1"/>
      <protection locked="0"/>
    </xf>
    <xf numFmtId="167" fontId="7" fillId="26" borderId="10" xfId="48" applyNumberFormat="1" applyFont="1" applyFill="1" applyBorder="1" applyProtection="1">
      <protection locked="0"/>
    </xf>
    <xf numFmtId="174" fontId="7" fillId="26" borderId="23" xfId="28" applyNumberFormat="1" applyFont="1" applyFill="1" applyBorder="1" applyProtection="1">
      <protection locked="0"/>
    </xf>
    <xf numFmtId="0" fontId="34" fillId="0" borderId="0" xfId="48" applyFont="1"/>
    <xf numFmtId="0" fontId="35" fillId="0" borderId="0" xfId="48" applyFont="1"/>
    <xf numFmtId="0" fontId="36" fillId="0" borderId="0" xfId="48" applyFont="1"/>
    <xf numFmtId="0" fontId="37" fillId="0" borderId="0" xfId="48" applyFont="1"/>
    <xf numFmtId="0" fontId="38" fillId="27" borderId="0" xfId="48" applyFont="1" applyFill="1"/>
    <xf numFmtId="0" fontId="35" fillId="26" borderId="0" xfId="48" applyFont="1" applyFill="1"/>
    <xf numFmtId="0" fontId="37" fillId="0" borderId="0" xfId="48" applyFont="1" applyAlignment="1">
      <alignment horizontal="left"/>
    </xf>
    <xf numFmtId="0" fontId="4" fillId="0" borderId="0" xfId="39" applyFill="1" applyAlignment="1">
      <alignment horizontal="right"/>
    </xf>
    <xf numFmtId="0" fontId="7" fillId="0" borderId="0" xfId="39" applyFont="1" applyFill="1" applyAlignment="1">
      <alignment horizontal="right"/>
    </xf>
    <xf numFmtId="0" fontId="4" fillId="0" borderId="0" xfId="39" quotePrefix="1" applyFill="1" applyAlignment="1">
      <alignment horizontal="right"/>
    </xf>
    <xf numFmtId="172" fontId="5" fillId="0" borderId="0" xfId="48" applyNumberFormat="1" applyFont="1" applyAlignment="1">
      <alignment horizontal="right"/>
    </xf>
    <xf numFmtId="0" fontId="5" fillId="0" borderId="0" xfId="48" applyFont="1" applyAlignment="1">
      <alignment horizontal="right"/>
    </xf>
    <xf numFmtId="0" fontId="35" fillId="0" borderId="0" xfId="0" quotePrefix="1" applyFont="1"/>
    <xf numFmtId="0" fontId="31" fillId="0" borderId="0" xfId="39" applyFont="1" applyFill="1" applyAlignment="1">
      <alignment horizontal="left"/>
    </xf>
    <xf numFmtId="0" fontId="4" fillId="0" borderId="0" xfId="39" applyFill="1" applyAlignment="1">
      <alignment horizontal="left" vertical="top"/>
    </xf>
    <xf numFmtId="0" fontId="39" fillId="0" borderId="0" xfId="39" applyFont="1" applyFill="1" applyAlignment="1">
      <alignment horizontal="left"/>
    </xf>
    <xf numFmtId="0" fontId="7" fillId="25" borderId="10" xfId="48" applyFont="1" applyFill="1" applyBorder="1" applyAlignment="1" applyProtection="1">
      <alignment horizontal="left" wrapText="1"/>
      <protection locked="0"/>
    </xf>
    <xf numFmtId="175" fontId="7" fillId="25" borderId="10" xfId="48" applyNumberFormat="1" applyFont="1" applyFill="1" applyBorder="1" applyAlignment="1" applyProtection="1">
      <alignment horizontal="left" wrapText="1"/>
      <protection locked="0"/>
    </xf>
    <xf numFmtId="0" fontId="29" fillId="0" borderId="0" xfId="48" applyFont="1"/>
    <xf numFmtId="0" fontId="6" fillId="0" borderId="0" xfId="48" applyFont="1" applyAlignment="1">
      <alignment horizontal="left" vertical="top"/>
    </xf>
    <xf numFmtId="0" fontId="7" fillId="0" borderId="0" xfId="48" applyFont="1" applyAlignment="1">
      <alignment horizontal="left" vertical="top" wrapText="1"/>
    </xf>
    <xf numFmtId="0" fontId="31" fillId="0" borderId="0" xfId="48" applyFont="1" applyAlignment="1">
      <alignment horizontal="left" vertical="top"/>
    </xf>
    <xf numFmtId="0" fontId="4" fillId="0" borderId="0" xfId="48" applyAlignment="1">
      <alignment horizontal="right" vertical="top"/>
    </xf>
    <xf numFmtId="0" fontId="4" fillId="0" borderId="0" xfId="48" applyAlignment="1">
      <alignment horizontal="left" vertical="top"/>
    </xf>
    <xf numFmtId="0" fontId="6" fillId="0" borderId="0" xfId="39" applyFont="1" applyFill="1" applyAlignment="1">
      <alignment horizontal="left"/>
    </xf>
    <xf numFmtId="0" fontId="6" fillId="0" borderId="0" xfId="39" applyFont="1" applyFill="1" applyAlignment="1">
      <alignment horizontal="left" wrapText="1"/>
    </xf>
    <xf numFmtId="0" fontId="7" fillId="0" borderId="21" xfId="48" applyFont="1" applyBorder="1"/>
    <xf numFmtId="44" fontId="7" fillId="0" borderId="0" xfId="29" applyFont="1" applyFill="1" applyBorder="1" applyProtection="1"/>
    <xf numFmtId="0" fontId="7" fillId="0" borderId="0" xfId="48" applyFont="1" applyAlignment="1">
      <alignment horizontal="center"/>
    </xf>
    <xf numFmtId="0" fontId="6" fillId="29" borderId="11" xfId="48" applyFont="1" applyFill="1" applyBorder="1" applyAlignment="1">
      <alignment horizontal="center" wrapText="1"/>
    </xf>
    <xf numFmtId="0" fontId="6" fillId="29" borderId="15" xfId="48" applyFont="1" applyFill="1" applyBorder="1" applyAlignment="1">
      <alignment horizontal="center" wrapText="1"/>
    </xf>
    <xf numFmtId="0" fontId="5" fillId="0" borderId="0" xfId="48" applyFont="1" applyAlignment="1">
      <alignment horizontal="right" vertical="top"/>
    </xf>
    <xf numFmtId="43" fontId="40" fillId="0" borderId="0" xfId="39" applyNumberFormat="1" applyFont="1" applyFill="1" applyAlignment="1">
      <alignment horizontal="left" vertical="top"/>
    </xf>
    <xf numFmtId="0" fontId="38" fillId="27" borderId="0" xfId="0" quotePrefix="1" applyFont="1" applyFill="1"/>
    <xf numFmtId="0" fontId="35" fillId="26" borderId="0" xfId="0" quotePrefix="1" applyFont="1" applyFill="1"/>
    <xf numFmtId="176" fontId="37" fillId="0" borderId="0" xfId="0" applyNumberFormat="1" applyFont="1" applyAlignment="1">
      <alignment horizontal="left"/>
    </xf>
    <xf numFmtId="0" fontId="41" fillId="0" borderId="0" xfId="48" applyFont="1"/>
    <xf numFmtId="0" fontId="42" fillId="0" borderId="0" xfId="48" applyFont="1" applyAlignment="1">
      <alignment horizontal="left"/>
    </xf>
    <xf numFmtId="0" fontId="43" fillId="0" borderId="0" xfId="48" applyFont="1"/>
    <xf numFmtId="168" fontId="10" fillId="25" borderId="10" xfId="28" applyNumberFormat="1" applyFont="1" applyFill="1" applyBorder="1" applyAlignment="1" applyProtection="1">
      <alignment horizontal="left"/>
      <protection locked="0"/>
    </xf>
    <xf numFmtId="0" fontId="41" fillId="0" borderId="0" xfId="48" applyFont="1" applyAlignment="1">
      <alignment horizontal="right"/>
    </xf>
    <xf numFmtId="0" fontId="44" fillId="0" borderId="0" xfId="48" applyFont="1" applyAlignment="1">
      <alignment horizontal="left"/>
    </xf>
    <xf numFmtId="172" fontId="5" fillId="0" borderId="0" xfId="48" applyNumberFormat="1" applyFont="1"/>
    <xf numFmtId="0" fontId="46" fillId="0" borderId="0" xfId="48" applyFont="1" applyAlignment="1">
      <alignment horizontal="left"/>
    </xf>
    <xf numFmtId="0" fontId="10" fillId="0" borderId="0" xfId="48" applyFont="1" applyAlignment="1">
      <alignment horizontal="left"/>
    </xf>
    <xf numFmtId="0" fontId="42" fillId="0" borderId="0" xfId="48" applyFont="1"/>
    <xf numFmtId="167" fontId="10" fillId="25" borderId="10" xfId="44" applyNumberFormat="1" applyFont="1" applyFill="1" applyBorder="1" applyAlignment="1" applyProtection="1">
      <alignment horizontal="left"/>
      <protection locked="0"/>
    </xf>
    <xf numFmtId="177" fontId="7" fillId="25" borderId="10" xfId="28" applyNumberFormat="1" applyFont="1" applyFill="1" applyBorder="1" applyAlignment="1" applyProtection="1">
      <alignment horizontal="left"/>
      <protection locked="0"/>
    </xf>
    <xf numFmtId="165" fontId="41" fillId="0" borderId="0" xfId="28" applyNumberFormat="1" applyFont="1" applyFill="1" applyProtection="1"/>
    <xf numFmtId="0" fontId="42" fillId="0" borderId="0" xfId="48" applyFont="1" applyAlignment="1">
      <alignment horizontal="center"/>
    </xf>
    <xf numFmtId="166" fontId="7" fillId="25" borderId="10" xfId="48" applyNumberFormat="1" applyFont="1" applyFill="1" applyBorder="1" applyAlignment="1" applyProtection="1">
      <alignment horizontal="left"/>
      <protection locked="0"/>
    </xf>
    <xf numFmtId="14" fontId="41" fillId="0" borderId="0" xfId="28" applyNumberFormat="1" applyFont="1" applyFill="1" applyProtection="1"/>
    <xf numFmtId="14" fontId="41" fillId="0" borderId="0" xfId="48" applyNumberFormat="1" applyFont="1"/>
    <xf numFmtId="0" fontId="41" fillId="0" borderId="0" xfId="48" applyFont="1" applyAlignment="1">
      <alignment horizontal="center"/>
    </xf>
    <xf numFmtId="3" fontId="42" fillId="0" borderId="0" xfId="48" applyNumberFormat="1" applyFont="1" applyAlignment="1">
      <alignment horizontal="right"/>
    </xf>
    <xf numFmtId="0" fontId="31" fillId="0" borderId="0" xfId="39" applyFont="1" applyFill="1" applyAlignment="1">
      <alignment horizontal="left" vertical="top" indent="2"/>
    </xf>
    <xf numFmtId="0" fontId="4" fillId="0" borderId="0" xfId="48" quotePrefix="1" applyAlignment="1">
      <alignment horizontal="right"/>
    </xf>
    <xf numFmtId="37" fontId="7" fillId="26" borderId="10" xfId="28" applyNumberFormat="1" applyFont="1" applyFill="1" applyBorder="1" applyAlignment="1" applyProtection="1">
      <alignment horizontal="left"/>
      <protection locked="0"/>
    </xf>
    <xf numFmtId="3" fontId="7" fillId="25" borderId="10" xfId="28" applyNumberFormat="1" applyFont="1" applyFill="1" applyBorder="1" applyAlignment="1" applyProtection="1">
      <alignment horizontal="left"/>
      <protection locked="0"/>
    </xf>
    <xf numFmtId="0" fontId="9" fillId="0" borderId="0" xfId="48" applyFont="1" applyAlignment="1">
      <alignment vertical="top" wrapText="1"/>
    </xf>
    <xf numFmtId="0" fontId="7" fillId="0" borderId="0" xfId="48" applyFont="1" applyAlignment="1">
      <alignment horizontal="left" wrapText="1"/>
    </xf>
    <xf numFmtId="0" fontId="7" fillId="0" borderId="0" xfId="48" applyFont="1" applyAlignment="1">
      <alignment horizontal="justify" wrapText="1"/>
    </xf>
    <xf numFmtId="43" fontId="4" fillId="0" borderId="0" xfId="39" applyNumberFormat="1" applyFill="1" applyAlignment="1">
      <alignment horizontal="left" vertical="top"/>
    </xf>
    <xf numFmtId="43" fontId="42" fillId="0" borderId="0" xfId="48" applyNumberFormat="1" applyFont="1" applyAlignment="1">
      <alignment horizontal="left"/>
    </xf>
    <xf numFmtId="0" fontId="31" fillId="0" borderId="0" xfId="48" applyFont="1" applyAlignment="1">
      <alignment horizontal="left"/>
    </xf>
    <xf numFmtId="41" fontId="7" fillId="25" borderId="10" xfId="28" applyNumberFormat="1" applyFont="1" applyFill="1" applyBorder="1" applyAlignment="1" applyProtection="1">
      <alignment horizontal="left"/>
      <protection locked="0"/>
    </xf>
    <xf numFmtId="0" fontId="7" fillId="0" borderId="0" xfId="48" applyFont="1" applyAlignment="1" applyProtection="1">
      <alignment horizontal="right"/>
    </xf>
    <xf numFmtId="0" fontId="8" fillId="27" borderId="0" xfId="48" applyFont="1" applyFill="1" applyAlignment="1" applyProtection="1">
      <alignment horizontal="left" vertical="center"/>
    </xf>
    <xf numFmtId="0" fontId="8" fillId="27" borderId="0" xfId="48" applyFont="1" applyFill="1" applyAlignment="1" applyProtection="1">
      <alignment horizontal="left"/>
    </xf>
    <xf numFmtId="0" fontId="4" fillId="27" borderId="0" xfId="48" applyFill="1" applyProtection="1"/>
    <xf numFmtId="0" fontId="4" fillId="0" borderId="0" xfId="48" applyProtection="1"/>
    <xf numFmtId="0" fontId="7" fillId="0" borderId="0" xfId="48" applyFont="1" applyProtection="1"/>
    <xf numFmtId="0" fontId="4" fillId="0" borderId="0" xfId="39" applyFill="1" applyAlignment="1" applyProtection="1">
      <alignment horizontal="left" vertical="top"/>
    </xf>
    <xf numFmtId="0" fontId="7" fillId="0" borderId="0" xfId="48" applyFont="1" applyAlignment="1" applyProtection="1">
      <alignment horizontal="justify" wrapText="1"/>
    </xf>
    <xf numFmtId="172" fontId="5" fillId="0" borderId="0" xfId="48" applyNumberFormat="1" applyFont="1" applyAlignment="1" applyProtection="1">
      <alignment horizontal="right"/>
    </xf>
    <xf numFmtId="0" fontId="6" fillId="0" borderId="0" xfId="48" applyFont="1" applyAlignment="1" applyProtection="1">
      <alignment horizontal="left"/>
    </xf>
    <xf numFmtId="0" fontId="42" fillId="0" borderId="0" xfId="48" applyFont="1" applyProtection="1"/>
    <xf numFmtId="0" fontId="4" fillId="0" borderId="0" xfId="48" applyAlignment="1" applyProtection="1">
      <alignment vertical="top" wrapText="1"/>
    </xf>
    <xf numFmtId="0" fontId="31" fillId="0" borderId="0" xfId="39" applyFont="1" applyFill="1" applyAlignment="1" applyProtection="1">
      <alignment horizontal="left" vertical="top" indent="2"/>
    </xf>
    <xf numFmtId="0" fontId="7" fillId="0" borderId="0" xfId="48" applyFont="1" applyAlignment="1" applyProtection="1">
      <alignment horizontal="justify" vertical="top" wrapText="1"/>
    </xf>
    <xf numFmtId="0" fontId="5" fillId="28" borderId="15" xfId="48" applyFont="1" applyFill="1" applyBorder="1" applyAlignment="1" applyProtection="1">
      <alignment horizontal="centerContinuous" vertical="top" wrapText="1"/>
    </xf>
    <xf numFmtId="0" fontId="5" fillId="28" borderId="16" xfId="48" applyFont="1" applyFill="1" applyBorder="1" applyAlignment="1" applyProtection="1">
      <alignment horizontal="centerContinuous" vertical="top" wrapText="1"/>
    </xf>
    <xf numFmtId="0" fontId="6" fillId="29" borderId="15" xfId="0" applyFont="1" applyFill="1" applyBorder="1" applyAlignment="1" applyProtection="1">
      <alignment horizontal="center" wrapText="1"/>
    </xf>
    <xf numFmtId="0" fontId="6" fillId="29" borderId="11" xfId="0" applyFont="1" applyFill="1" applyBorder="1" applyAlignment="1" applyProtection="1">
      <alignment horizontal="center" wrapText="1"/>
    </xf>
    <xf numFmtId="0" fontId="6" fillId="29" borderId="30" xfId="48" applyFont="1" applyFill="1" applyBorder="1" applyAlignment="1" applyProtection="1">
      <alignment horizontal="center" wrapText="1"/>
    </xf>
    <xf numFmtId="0" fontId="6" fillId="29" borderId="18" xfId="48" applyFont="1" applyFill="1" applyBorder="1" applyAlignment="1" applyProtection="1">
      <alignment horizontal="center" wrapText="1"/>
    </xf>
    <xf numFmtId="0" fontId="7" fillId="0" borderId="0" xfId="48" applyFont="1" applyBorder="1" applyProtection="1"/>
    <xf numFmtId="0" fontId="7" fillId="0" borderId="12" xfId="48" applyFont="1" applyBorder="1" applyAlignment="1" applyProtection="1">
      <alignment horizontal="center"/>
    </xf>
    <xf numFmtId="0" fontId="7" fillId="0" borderId="13" xfId="48" applyFont="1" applyBorder="1" applyAlignment="1" applyProtection="1">
      <alignment horizontal="center"/>
    </xf>
    <xf numFmtId="0" fontId="7" fillId="0" borderId="14" xfId="48" applyFont="1" applyBorder="1" applyAlignment="1" applyProtection="1">
      <alignment horizontal="center"/>
    </xf>
    <xf numFmtId="0" fontId="7" fillId="0" borderId="10" xfId="48" applyFont="1" applyBorder="1" applyProtection="1"/>
    <xf numFmtId="0" fontId="7" fillId="0" borderId="21" xfId="48" applyFont="1" applyBorder="1" applyAlignment="1" applyProtection="1">
      <alignment horizontal="right"/>
    </xf>
    <xf numFmtId="0" fontId="7" fillId="0" borderId="30" xfId="48" applyFont="1" applyBorder="1" applyProtection="1"/>
    <xf numFmtId="0" fontId="7" fillId="23" borderId="0" xfId="0" applyFont="1" applyFill="1" applyAlignment="1" applyProtection="1">
      <alignment horizontal="left"/>
    </xf>
    <xf numFmtId="41" fontId="7" fillId="0" borderId="10" xfId="28" applyNumberFormat="1" applyFont="1" applyFill="1" applyBorder="1" applyAlignment="1" applyProtection="1">
      <alignment horizontal="left"/>
    </xf>
    <xf numFmtId="0" fontId="9" fillId="23" borderId="0" xfId="0" applyFont="1" applyFill="1" applyAlignment="1" applyProtection="1">
      <alignment horizontal="left"/>
    </xf>
    <xf numFmtId="164" fontId="7" fillId="23" borderId="10" xfId="29" applyNumberFormat="1" applyFont="1" applyFill="1" applyBorder="1" applyProtection="1"/>
    <xf numFmtId="169" fontId="7" fillId="23" borderId="23" xfId="28" applyNumberFormat="1" applyFont="1" applyFill="1" applyBorder="1" applyProtection="1"/>
    <xf numFmtId="0" fontId="0" fillId="0" borderId="0" xfId="0" applyAlignment="1" applyProtection="1">
      <alignment wrapText="1"/>
    </xf>
    <xf numFmtId="0" fontId="30" fillId="0" borderId="0" xfId="48" applyFont="1" applyProtection="1"/>
    <xf numFmtId="44" fontId="7" fillId="25" borderId="22" xfId="29" applyFont="1" applyFill="1" applyBorder="1" applyProtection="1">
      <protection locked="0"/>
    </xf>
    <xf numFmtId="44" fontId="7" fillId="25" borderId="38" xfId="29" applyFont="1" applyFill="1" applyBorder="1" applyProtection="1">
      <protection locked="0"/>
    </xf>
    <xf numFmtId="44" fontId="7" fillId="25" borderId="24" xfId="29" applyFont="1" applyFill="1" applyBorder="1" applyProtection="1">
      <protection locked="0"/>
    </xf>
    <xf numFmtId="172" fontId="5" fillId="0" borderId="0" xfId="0" applyNumberFormat="1" applyFont="1" applyAlignment="1">
      <alignment horizontal="right"/>
    </xf>
    <xf numFmtId="0" fontId="6" fillId="0" borderId="0" xfId="0" applyFont="1" applyAlignment="1">
      <alignment horizontal="left"/>
    </xf>
    <xf numFmtId="0" fontId="6" fillId="0" borderId="0" xfId="0" applyFont="1" applyAlignment="1">
      <alignment vertical="center"/>
    </xf>
    <xf numFmtId="0" fontId="7" fillId="0" borderId="0" xfId="0" applyFont="1" applyAlignment="1">
      <alignment horizontal="left" indent="1"/>
    </xf>
    <xf numFmtId="1" fontId="7" fillId="26" borderId="10" xfId="39" applyNumberFormat="1" applyFont="1" applyFill="1" applyBorder="1" applyAlignment="1" applyProtection="1">
      <alignment horizontal="left" wrapText="1"/>
      <protection locked="0"/>
    </xf>
    <xf numFmtId="0" fontId="0" fillId="0" borderId="25" xfId="0" applyBorder="1"/>
    <xf numFmtId="6" fontId="7" fillId="26" borderId="10" xfId="29" applyNumberFormat="1" applyFont="1" applyFill="1" applyBorder="1" applyProtection="1">
      <protection locked="0"/>
    </xf>
    <xf numFmtId="6" fontId="7" fillId="26" borderId="23" xfId="29" applyNumberFormat="1" applyFont="1" applyFill="1" applyBorder="1" applyProtection="1">
      <protection locked="0"/>
    </xf>
    <xf numFmtId="178" fontId="7" fillId="26" borderId="23" xfId="29" applyNumberFormat="1" applyFont="1" applyFill="1" applyBorder="1" applyProtection="1">
      <protection locked="0"/>
    </xf>
    <xf numFmtId="0" fontId="7" fillId="0" borderId="0" xfId="0" applyFont="1" applyAlignment="1">
      <alignment horizontal="left"/>
    </xf>
    <xf numFmtId="0" fontId="6" fillId="0" borderId="0" xfId="0" applyFont="1" applyAlignment="1">
      <alignment horizontal="left" vertical="justify"/>
    </xf>
    <xf numFmtId="0" fontId="32" fillId="0" borderId="0" xfId="0" applyFont="1" applyAlignment="1">
      <alignment horizontal="left" indent="1"/>
    </xf>
    <xf numFmtId="5" fontId="7" fillId="26" borderId="10" xfId="29" applyNumberFormat="1" applyFont="1" applyFill="1" applyBorder="1" applyProtection="1">
      <protection locked="0"/>
    </xf>
    <xf numFmtId="5" fontId="7" fillId="26" borderId="23" xfId="29" applyNumberFormat="1" applyFont="1" applyFill="1" applyBorder="1" applyProtection="1">
      <protection locked="0"/>
    </xf>
    <xf numFmtId="0" fontId="6" fillId="0" borderId="0" xfId="0" applyFont="1" applyAlignment="1">
      <alignment vertical="justify" wrapText="1"/>
    </xf>
    <xf numFmtId="1" fontId="7" fillId="26" borderId="10" xfId="39" applyNumberFormat="1" applyFont="1" applyFill="1" applyBorder="1" applyAlignment="1" applyProtection="1">
      <alignment wrapText="1"/>
      <protection locked="0"/>
    </xf>
    <xf numFmtId="179" fontId="7" fillId="26" borderId="10" xfId="29" applyNumberFormat="1" applyFont="1" applyFill="1" applyBorder="1" applyProtection="1">
      <protection locked="0"/>
    </xf>
    <xf numFmtId="167" fontId="7" fillId="26" borderId="10" xfId="44" applyNumberFormat="1" applyFont="1" applyFill="1" applyBorder="1" applyAlignment="1" applyProtection="1">
      <alignment horizontal="right"/>
      <protection locked="0"/>
    </xf>
    <xf numFmtId="0" fontId="7" fillId="0" borderId="0" xfId="0" applyFont="1"/>
    <xf numFmtId="0" fontId="4" fillId="0" borderId="0" xfId="39" quotePrefix="1" applyFill="1" applyAlignment="1">
      <alignment horizontal="left"/>
    </xf>
    <xf numFmtId="41" fontId="6" fillId="29" borderId="11" xfId="48" applyNumberFormat="1" applyFont="1" applyFill="1" applyBorder="1" applyAlignment="1">
      <alignment wrapText="1"/>
    </xf>
    <xf numFmtId="173" fontId="7" fillId="26" borderId="11" xfId="48" applyNumberFormat="1" applyFont="1" applyFill="1" applyBorder="1" applyAlignment="1" applyProtection="1">
      <alignment horizontal="center" vertical="center"/>
      <protection locked="0"/>
    </xf>
    <xf numFmtId="41" fontId="7" fillId="0" borderId="11" xfId="48" applyNumberFormat="1" applyFont="1" applyBorder="1" applyAlignment="1">
      <alignment vertical="center" wrapText="1"/>
    </xf>
    <xf numFmtId="167" fontId="10" fillId="25" borderId="10" xfId="44" applyNumberFormat="1" applyFont="1" applyFill="1" applyBorder="1" applyAlignment="1" applyProtection="1">
      <alignment horizontal="right"/>
      <protection locked="0"/>
    </xf>
    <xf numFmtId="174" fontId="10" fillId="25" borderId="23" xfId="48" applyNumberFormat="1" applyFont="1" applyFill="1" applyBorder="1" applyAlignment="1" applyProtection="1">
      <alignment horizontal="right"/>
      <protection locked="0"/>
    </xf>
    <xf numFmtId="167" fontId="7" fillId="25" borderId="10" xfId="44" applyNumberFormat="1" applyFont="1" applyFill="1" applyBorder="1" applyAlignment="1" applyProtection="1">
      <protection locked="0"/>
    </xf>
    <xf numFmtId="167" fontId="7" fillId="25" borderId="23" xfId="44" applyNumberFormat="1" applyFont="1" applyFill="1" applyBorder="1" applyAlignment="1" applyProtection="1">
      <protection locked="0"/>
    </xf>
    <xf numFmtId="174" fontId="7" fillId="25" borderId="23" xfId="28" applyNumberFormat="1" applyFont="1" applyFill="1" applyBorder="1" applyAlignment="1" applyProtection="1">
      <protection locked="0"/>
    </xf>
    <xf numFmtId="41" fontId="7" fillId="25" borderId="10" xfId="28" applyNumberFormat="1" applyFont="1" applyFill="1" applyBorder="1" applyAlignment="1" applyProtection="1">
      <protection locked="0"/>
    </xf>
    <xf numFmtId="41" fontId="7" fillId="25" borderId="23" xfId="28" applyNumberFormat="1" applyFont="1" applyFill="1" applyBorder="1" applyAlignment="1" applyProtection="1">
      <protection locked="0"/>
    </xf>
    <xf numFmtId="0" fontId="6" fillId="29" borderId="31" xfId="48" applyFont="1" applyFill="1" applyBorder="1" applyAlignment="1">
      <alignment horizontal="center" wrapText="1"/>
    </xf>
    <xf numFmtId="0" fontId="6" fillId="29" borderId="17" xfId="48" applyFont="1" applyFill="1" applyBorder="1" applyAlignment="1">
      <alignment horizontal="center" wrapText="1"/>
    </xf>
    <xf numFmtId="3" fontId="7" fillId="0" borderId="40" xfId="28" applyNumberFormat="1" applyFont="1" applyFill="1" applyBorder="1" applyAlignment="1" applyProtection="1">
      <alignment horizontal="center"/>
    </xf>
    <xf numFmtId="3" fontId="7" fillId="25" borderId="27" xfId="28" applyNumberFormat="1" applyFont="1" applyFill="1" applyBorder="1" applyAlignment="1" applyProtection="1">
      <alignment horizontal="center"/>
      <protection locked="0"/>
    </xf>
    <xf numFmtId="10" fontId="7" fillId="25" borderId="26" xfId="48" applyNumberFormat="1" applyFont="1" applyFill="1" applyBorder="1" applyAlignment="1" applyProtection="1">
      <alignment horizontal="center"/>
      <protection locked="0"/>
    </xf>
    <xf numFmtId="174" fontId="7" fillId="25" borderId="27" xfId="28" applyNumberFormat="1" applyFont="1" applyFill="1" applyBorder="1" applyProtection="1">
      <protection locked="0"/>
    </xf>
    <xf numFmtId="3" fontId="7" fillId="0" borderId="19" xfId="28" applyNumberFormat="1" applyFont="1" applyFill="1" applyBorder="1" applyAlignment="1" applyProtection="1">
      <alignment horizontal="center"/>
    </xf>
    <xf numFmtId="3" fontId="7" fillId="25" borderId="28" xfId="28" applyNumberFormat="1" applyFont="1" applyFill="1" applyBorder="1" applyAlignment="1" applyProtection="1">
      <alignment horizontal="center"/>
      <protection locked="0"/>
    </xf>
    <xf numFmtId="10" fontId="7" fillId="25" borderId="19" xfId="48" applyNumberFormat="1" applyFont="1" applyFill="1" applyBorder="1" applyAlignment="1" applyProtection="1">
      <alignment horizontal="center"/>
      <protection locked="0"/>
    </xf>
    <xf numFmtId="174" fontId="7" fillId="25" borderId="28" xfId="28" applyNumberFormat="1" applyFont="1" applyFill="1" applyBorder="1" applyProtection="1">
      <protection locked="0"/>
    </xf>
    <xf numFmtId="3" fontId="7" fillId="0" borderId="20" xfId="28" applyNumberFormat="1" applyFont="1" applyFill="1" applyBorder="1" applyAlignment="1" applyProtection="1">
      <alignment horizontal="center"/>
    </xf>
    <xf numFmtId="3" fontId="7" fillId="25" borderId="29" xfId="28" applyNumberFormat="1" applyFont="1" applyFill="1" applyBorder="1" applyAlignment="1" applyProtection="1">
      <alignment horizontal="center"/>
      <protection locked="0"/>
    </xf>
    <xf numFmtId="10" fontId="7" fillId="25" borderId="20" xfId="48" applyNumberFormat="1" applyFont="1" applyFill="1" applyBorder="1" applyAlignment="1" applyProtection="1">
      <alignment horizontal="center"/>
      <protection locked="0"/>
    </xf>
    <xf numFmtId="174" fontId="7" fillId="25" borderId="29" xfId="28" applyNumberFormat="1" applyFont="1" applyFill="1" applyBorder="1" applyProtection="1">
      <protection locked="0"/>
    </xf>
    <xf numFmtId="0" fontId="5" fillId="0" borderId="0" xfId="39" applyFont="1" applyFill="1" applyAlignment="1" applyProtection="1">
      <alignment horizontal="right"/>
    </xf>
    <xf numFmtId="0" fontId="8" fillId="27" borderId="0" xfId="39" applyFont="1" applyFill="1" applyAlignment="1" applyProtection="1">
      <alignment horizontal="left" vertical="center"/>
    </xf>
    <xf numFmtId="0" fontId="8" fillId="27" borderId="0" xfId="39" applyFont="1" applyFill="1" applyAlignment="1" applyProtection="1">
      <alignment horizontal="left"/>
    </xf>
    <xf numFmtId="0" fontId="4" fillId="27" borderId="0" xfId="39" applyFill="1" applyProtection="1"/>
    <xf numFmtId="0" fontId="4" fillId="0" borderId="0" xfId="39" applyFill="1" applyProtection="1"/>
    <xf numFmtId="0" fontId="33" fillId="0" borderId="0" xfId="48" applyFont="1" applyProtection="1"/>
    <xf numFmtId="0" fontId="6" fillId="0" borderId="0" xfId="39" applyFont="1" applyFill="1" applyAlignment="1" applyProtection="1">
      <alignment horizontal="right"/>
    </xf>
    <xf numFmtId="0" fontId="7" fillId="0" borderId="0" xfId="39" applyFont="1" applyFill="1" applyProtection="1"/>
    <xf numFmtId="0" fontId="40" fillId="0" borderId="0" xfId="39" applyFont="1" applyFill="1" applyAlignment="1" applyProtection="1">
      <alignment horizontal="left" vertical="top"/>
    </xf>
    <xf numFmtId="172" fontId="5" fillId="0" borderId="0" xfId="0" applyNumberFormat="1" applyFont="1" applyAlignment="1" applyProtection="1">
      <alignment horizontal="right"/>
    </xf>
    <xf numFmtId="0" fontId="6" fillId="0" borderId="0" xfId="48" applyFont="1" applyProtection="1"/>
    <xf numFmtId="0" fontId="7" fillId="0" borderId="0" xfId="48" applyFont="1" applyAlignment="1" applyProtection="1">
      <alignment horizontal="left" indent="1"/>
    </xf>
    <xf numFmtId="0" fontId="31" fillId="0" borderId="0" xfId="39" applyFont="1" applyFill="1" applyAlignment="1" applyProtection="1">
      <alignment horizontal="left" vertical="center" indent="2"/>
    </xf>
    <xf numFmtId="0" fontId="4" fillId="0" borderId="0" xfId="48" applyAlignment="1" applyProtection="1">
      <alignment horizontal="justify" vertical="top" wrapText="1"/>
    </xf>
    <xf numFmtId="0" fontId="4" fillId="0" borderId="0" xfId="48" applyAlignment="1" applyProtection="1">
      <alignment horizontal="left" indent="1"/>
    </xf>
    <xf numFmtId="0" fontId="4" fillId="0" borderId="25" xfId="39" applyFill="1" applyBorder="1" applyProtection="1"/>
    <xf numFmtId="0" fontId="4" fillId="0" borderId="0" xfId="39" applyFill="1" applyAlignment="1" applyProtection="1">
      <alignment horizontal="right"/>
    </xf>
    <xf numFmtId="0" fontId="4" fillId="0" borderId="0" xfId="39" quotePrefix="1" applyFill="1" applyAlignment="1" applyProtection="1">
      <alignment horizontal="right"/>
    </xf>
    <xf numFmtId="167" fontId="7" fillId="25" borderId="38" xfId="28" applyNumberFormat="1" applyFont="1" applyFill="1" applyBorder="1" applyAlignment="1" applyProtection="1">
      <protection locked="0"/>
    </xf>
    <xf numFmtId="0" fontId="6" fillId="29" borderId="41" xfId="48" applyFont="1" applyFill="1" applyBorder="1" applyAlignment="1" applyProtection="1">
      <alignment horizontal="center" wrapText="1"/>
    </xf>
    <xf numFmtId="0" fontId="6" fillId="29" borderId="11" xfId="48" applyFont="1" applyFill="1" applyBorder="1" applyAlignment="1" applyProtection="1">
      <alignment horizontal="right" wrapText="1"/>
    </xf>
    <xf numFmtId="0" fontId="7" fillId="0" borderId="0" xfId="48" applyFont="1" applyAlignment="1" applyProtection="1">
      <alignment horizontal="left" wrapText="1" indent="1"/>
    </xf>
    <xf numFmtId="0" fontId="31" fillId="0" borderId="0" xfId="39" applyFont="1" applyFill="1" applyAlignment="1" applyProtection="1">
      <alignment horizontal="right"/>
    </xf>
    <xf numFmtId="49" fontId="7" fillId="0" borderId="0" xfId="48" applyNumberFormat="1" applyFont="1" applyAlignment="1">
      <alignment horizontal="justify" wrapText="1"/>
    </xf>
    <xf numFmtId="42" fontId="7" fillId="26" borderId="10" xfId="28" applyNumberFormat="1" applyFont="1" applyFill="1" applyBorder="1" applyProtection="1">
      <protection locked="0"/>
    </xf>
    <xf numFmtId="0" fontId="39" fillId="0" borderId="0" xfId="39" applyFont="1" applyFill="1" applyAlignment="1">
      <alignment horizontal="left" vertical="top" indent="2"/>
    </xf>
    <xf numFmtId="43" fontId="7" fillId="0" borderId="0" xfId="28" applyFont="1" applyFill="1" applyBorder="1" applyAlignment="1" applyProtection="1">
      <alignment horizontal="right"/>
    </xf>
    <xf numFmtId="0" fontId="42" fillId="0" borderId="0" xfId="48" applyFont="1" applyAlignment="1">
      <alignment horizontal="right"/>
    </xf>
    <xf numFmtId="174" fontId="7" fillId="26" borderId="10" xfId="28" applyNumberFormat="1" applyFont="1" applyFill="1" applyBorder="1" applyAlignment="1" applyProtection="1">
      <alignment horizontal="right"/>
      <protection locked="0"/>
    </xf>
    <xf numFmtId="170" fontId="4" fillId="0" borderId="0" xfId="28" applyNumberFormat="1" applyBorder="1" applyProtection="1"/>
    <xf numFmtId="0" fontId="5" fillId="0" borderId="0" xfId="39" applyFont="1" applyFill="1" applyAlignment="1">
      <alignment horizontal="right"/>
    </xf>
    <xf numFmtId="0" fontId="4" fillId="27" borderId="0" xfId="39" applyFill="1"/>
    <xf numFmtId="0" fontId="33" fillId="0" borderId="0" xfId="48" applyFont="1"/>
    <xf numFmtId="0" fontId="6" fillId="0" borderId="0" xfId="39" applyFont="1" applyFill="1" applyAlignment="1">
      <alignment horizontal="right"/>
    </xf>
    <xf numFmtId="0" fontId="7" fillId="26" borderId="10" xfId="48" applyFont="1" applyFill="1" applyBorder="1" applyAlignment="1" applyProtection="1">
      <alignment horizontal="left"/>
      <protection locked="0"/>
    </xf>
    <xf numFmtId="0" fontId="7" fillId="26" borderId="23" xfId="48" applyFont="1" applyFill="1" applyBorder="1" applyAlignment="1" applyProtection="1">
      <alignment horizontal="left"/>
      <protection locked="0"/>
    </xf>
    <xf numFmtId="174" fontId="7" fillId="26" borderId="10" xfId="28" applyNumberFormat="1" applyFont="1" applyFill="1" applyBorder="1" applyAlignment="1" applyProtection="1">
      <alignment horizontal="left"/>
      <protection locked="0"/>
    </xf>
    <xf numFmtId="180" fontId="7" fillId="26" borderId="23" xfId="29" applyNumberFormat="1" applyFont="1" applyFill="1" applyBorder="1" applyProtection="1">
      <protection locked="0"/>
    </xf>
    <xf numFmtId="0" fontId="4" fillId="0" borderId="0" xfId="48" applyAlignment="1">
      <alignment horizontal="left" indent="1"/>
    </xf>
    <xf numFmtId="174" fontId="7" fillId="25" borderId="12" xfId="29" applyNumberFormat="1" applyFont="1" applyFill="1" applyBorder="1" applyProtection="1">
      <protection locked="0"/>
    </xf>
    <xf numFmtId="174" fontId="7" fillId="25" borderId="27" xfId="29" applyNumberFormat="1" applyFont="1" applyFill="1" applyBorder="1" applyProtection="1">
      <protection locked="0"/>
    </xf>
    <xf numFmtId="174" fontId="7" fillId="25" borderId="35" xfId="29" applyNumberFormat="1" applyFont="1" applyFill="1" applyBorder="1" applyProtection="1">
      <protection locked="0"/>
    </xf>
    <xf numFmtId="174" fontId="7" fillId="25" borderId="37" xfId="29" applyNumberFormat="1" applyFont="1" applyFill="1" applyBorder="1" applyProtection="1">
      <protection locked="0"/>
    </xf>
    <xf numFmtId="174" fontId="7" fillId="25" borderId="33" xfId="29" applyNumberFormat="1" applyFont="1" applyFill="1" applyBorder="1" applyProtection="1">
      <protection locked="0"/>
    </xf>
    <xf numFmtId="174" fontId="7" fillId="25" borderId="36" xfId="29" applyNumberFormat="1" applyFont="1" applyFill="1" applyBorder="1" applyProtection="1">
      <protection locked="0"/>
    </xf>
    <xf numFmtId="174" fontId="7" fillId="25" borderId="14" xfId="29" applyNumberFormat="1" applyFont="1" applyFill="1" applyBorder="1" applyProtection="1">
      <protection locked="0"/>
    </xf>
    <xf numFmtId="174" fontId="7" fillId="25" borderId="29" xfId="29" applyNumberFormat="1" applyFont="1" applyFill="1" applyBorder="1" applyProtection="1">
      <protection locked="0"/>
    </xf>
    <xf numFmtId="174" fontId="7" fillId="25" borderId="39" xfId="29" applyNumberFormat="1" applyFont="1" applyFill="1" applyBorder="1" applyProtection="1">
      <protection locked="0"/>
    </xf>
    <xf numFmtId="0" fontId="40" fillId="0" borderId="0" xfId="48" applyFont="1" applyProtection="1"/>
    <xf numFmtId="0" fontId="43" fillId="0" borderId="0" xfId="48" applyFont="1" applyProtection="1"/>
    <xf numFmtId="0" fontId="41" fillId="0" borderId="0" xfId="0" applyFont="1" applyProtection="1"/>
    <xf numFmtId="0" fontId="4" fillId="0" borderId="0" xfId="0" applyFont="1" applyProtection="1"/>
    <xf numFmtId="0" fontId="5" fillId="28" borderId="15" xfId="48" quotePrefix="1" applyFont="1" applyFill="1" applyBorder="1" applyAlignment="1" applyProtection="1">
      <alignment horizontal="centerContinuous" vertical="center"/>
    </xf>
    <xf numFmtId="0" fontId="5" fillId="28" borderId="16" xfId="48" applyFont="1" applyFill="1" applyBorder="1" applyAlignment="1" applyProtection="1">
      <alignment horizontal="centerContinuous" vertical="center" wrapText="1"/>
    </xf>
    <xf numFmtId="0" fontId="5" fillId="28" borderId="11" xfId="48" quotePrefix="1" applyFont="1" applyFill="1" applyBorder="1" applyAlignment="1" applyProtection="1">
      <alignment horizontal="centerContinuous" vertical="center"/>
    </xf>
    <xf numFmtId="0" fontId="6" fillId="29" borderId="15" xfId="48" applyFont="1" applyFill="1" applyBorder="1" applyAlignment="1" applyProtection="1">
      <alignment horizontal="center" wrapText="1"/>
    </xf>
    <xf numFmtId="0" fontId="6" fillId="29" borderId="16" xfId="48" applyFont="1" applyFill="1" applyBorder="1" applyAlignment="1" applyProtection="1">
      <alignment horizontal="center" wrapText="1"/>
    </xf>
    <xf numFmtId="0" fontId="6" fillId="29" borderId="11" xfId="48" applyFont="1" applyFill="1" applyBorder="1" applyAlignment="1" applyProtection="1">
      <alignment horizontal="center" wrapText="1"/>
    </xf>
    <xf numFmtId="0" fontId="7" fillId="0" borderId="0" xfId="48" applyFont="1" applyAlignment="1" applyProtection="1">
      <alignment horizontal="center"/>
    </xf>
    <xf numFmtId="172" fontId="5" fillId="0" borderId="0" xfId="48" quotePrefix="1" applyNumberFormat="1" applyFont="1" applyAlignment="1" applyProtection="1">
      <alignment horizontal="right"/>
    </xf>
    <xf numFmtId="0" fontId="6" fillId="0" borderId="10" xfId="48" quotePrefix="1" applyFont="1" applyBorder="1" applyAlignment="1" applyProtection="1">
      <alignment horizontal="left" indent="1"/>
    </xf>
    <xf numFmtId="0" fontId="7" fillId="0" borderId="21" xfId="48" applyFont="1" applyBorder="1" applyProtection="1"/>
    <xf numFmtId="0" fontId="4" fillId="0" borderId="0" xfId="48" applyAlignment="1" applyProtection="1">
      <alignment wrapText="1"/>
    </xf>
    <xf numFmtId="181" fontId="7" fillId="26" borderId="10" xfId="29" applyNumberFormat="1" applyFont="1" applyFill="1" applyBorder="1" applyProtection="1">
      <protection locked="0"/>
    </xf>
    <xf numFmtId="43" fontId="40" fillId="0" borderId="0" xfId="39" applyNumberFormat="1" applyFont="1" applyFill="1" applyAlignment="1" applyProtection="1">
      <alignment horizontal="left" vertical="top"/>
    </xf>
    <xf numFmtId="0" fontId="7" fillId="0" borderId="0" xfId="48" applyFont="1" applyAlignment="1" applyProtection="1">
      <alignment horizontal="left"/>
    </xf>
    <xf numFmtId="0" fontId="6" fillId="0" borderId="0" xfId="48" applyFont="1" applyAlignment="1" applyProtection="1">
      <alignment horizontal="left" wrapText="1"/>
    </xf>
    <xf numFmtId="0" fontId="7" fillId="0" borderId="12" xfId="48" applyFont="1" applyBorder="1" applyAlignment="1" applyProtection="1">
      <alignment horizontal="left" vertical="center" wrapText="1"/>
    </xf>
    <xf numFmtId="0" fontId="7" fillId="0" borderId="13" xfId="48" applyFont="1" applyBorder="1" applyAlignment="1" applyProtection="1">
      <alignment horizontal="left" vertical="center" wrapText="1"/>
    </xf>
    <xf numFmtId="0" fontId="7" fillId="0" borderId="14" xfId="48" applyFont="1" applyBorder="1" applyAlignment="1" applyProtection="1">
      <alignment horizontal="left" vertical="center" wrapText="1"/>
    </xf>
    <xf numFmtId="0" fontId="10" fillId="0" borderId="0" xfId="48" applyFont="1" applyAlignment="1" applyProtection="1">
      <alignment horizontal="left"/>
    </xf>
    <xf numFmtId="0" fontId="7" fillId="0" borderId="0" xfId="48" applyFont="1" applyAlignment="1" applyProtection="1">
      <alignment horizontal="left" wrapText="1"/>
    </xf>
    <xf numFmtId="0" fontId="7" fillId="0" borderId="0" xfId="48" applyFont="1" applyAlignment="1" applyProtection="1">
      <alignment wrapText="1"/>
    </xf>
    <xf numFmtId="0" fontId="7" fillId="23" borderId="0" xfId="48" applyFont="1" applyFill="1" applyProtection="1"/>
    <xf numFmtId="0" fontId="6" fillId="29" borderId="15" xfId="0" applyFont="1" applyFill="1" applyBorder="1" applyAlignment="1" applyProtection="1">
      <alignment horizontal="center"/>
    </xf>
    <xf numFmtId="41" fontId="10" fillId="25" borderId="10" xfId="48" applyNumberFormat="1" applyFont="1" applyFill="1" applyBorder="1" applyAlignment="1" applyProtection="1">
      <alignment horizontal="left"/>
      <protection locked="0"/>
    </xf>
    <xf numFmtId="41" fontId="7" fillId="25" borderId="10" xfId="48" applyNumberFormat="1" applyFont="1" applyFill="1" applyBorder="1" applyAlignment="1" applyProtection="1">
      <alignment horizontal="left"/>
      <protection locked="0"/>
    </xf>
    <xf numFmtId="0" fontId="48" fillId="0" borderId="0" xfId="48" applyFont="1" applyAlignment="1">
      <alignment horizontal="left"/>
    </xf>
    <xf numFmtId="41" fontId="45" fillId="25" borderId="10" xfId="49" applyNumberFormat="1" applyFill="1" applyBorder="1" applyAlignment="1" applyProtection="1">
      <alignment horizontal="left"/>
      <protection locked="0"/>
    </xf>
    <xf numFmtId="41" fontId="10" fillId="25" borderId="10" xfId="48" applyNumberFormat="1" applyFont="1" applyFill="1" applyBorder="1" applyAlignment="1" applyProtection="1">
      <alignment horizontal="left" wrapText="1"/>
      <protection locked="0"/>
    </xf>
    <xf numFmtId="0" fontId="30" fillId="0" borderId="0" xfId="39" applyFont="1" applyFill="1"/>
    <xf numFmtId="41" fontId="10" fillId="0" borderId="10" xfId="48" applyNumberFormat="1" applyFont="1" applyBorder="1" applyAlignment="1">
      <alignment horizontal="left"/>
    </xf>
    <xf numFmtId="0" fontId="41" fillId="0" borderId="0" xfId="0" applyFont="1"/>
    <xf numFmtId="0" fontId="4" fillId="0" borderId="0" xfId="48" applyAlignment="1">
      <alignment horizontal="justify" vertical="top" wrapText="1"/>
    </xf>
    <xf numFmtId="0" fontId="4" fillId="0" borderId="0" xfId="39" quotePrefix="1" applyFill="1"/>
    <xf numFmtId="0" fontId="6" fillId="0" borderId="0" xfId="48" applyFont="1" applyAlignment="1">
      <alignment horizontal="left" indent="1"/>
    </xf>
    <xf numFmtId="0" fontId="6" fillId="0" borderId="0" xfId="0" applyFont="1"/>
    <xf numFmtId="44" fontId="4" fillId="25" borderId="27" xfId="29" applyFont="1" applyFill="1" applyBorder="1" applyProtection="1">
      <protection locked="0"/>
    </xf>
    <xf numFmtId="44" fontId="4" fillId="25" borderId="33" xfId="29" applyFont="1" applyFill="1" applyBorder="1" applyProtection="1">
      <protection locked="0"/>
    </xf>
    <xf numFmtId="44" fontId="4" fillId="25" borderId="34" xfId="29" applyFont="1" applyFill="1" applyBorder="1" applyProtection="1">
      <protection locked="0"/>
    </xf>
    <xf numFmtId="0" fontId="42" fillId="0" borderId="0" xfId="48" applyFont="1" applyAlignment="1" applyProtection="1">
      <alignment horizontal="right"/>
    </xf>
    <xf numFmtId="3" fontId="4" fillId="25" borderId="10" xfId="28" applyNumberFormat="1" applyFont="1" applyFill="1" applyBorder="1" applyAlignment="1" applyProtection="1">
      <alignment horizontal="right"/>
      <protection locked="0"/>
    </xf>
    <xf numFmtId="0" fontId="4" fillId="0" borderId="0" xfId="0" applyFont="1" applyAlignment="1" applyProtection="1">
      <alignment horizontal="right"/>
    </xf>
    <xf numFmtId="41" fontId="4" fillId="25" borderId="10" xfId="28" applyNumberFormat="1" applyFont="1" applyFill="1" applyBorder="1" applyAlignment="1" applyProtection="1">
      <alignment horizontal="right"/>
      <protection locked="0"/>
    </xf>
    <xf numFmtId="3" fontId="4" fillId="0" borderId="10" xfId="28" applyNumberFormat="1" applyFont="1" applyFill="1" applyBorder="1" applyAlignment="1" applyProtection="1">
      <alignment horizontal="right"/>
      <protection locked="0"/>
    </xf>
    <xf numFmtId="41" fontId="4" fillId="0" borderId="10" xfId="28" applyNumberFormat="1" applyFont="1" applyFill="1" applyBorder="1" applyAlignment="1" applyProtection="1">
      <alignment horizontal="right"/>
      <protection locked="0"/>
    </xf>
    <xf numFmtId="43" fontId="42" fillId="0" borderId="0" xfId="39" applyNumberFormat="1" applyFont="1" applyFill="1" applyAlignment="1" applyProtection="1">
      <alignment horizontal="left"/>
    </xf>
    <xf numFmtId="43" fontId="4" fillId="0" borderId="0" xfId="48" applyNumberFormat="1" applyProtection="1"/>
    <xf numFmtId="0" fontId="50" fillId="0" borderId="0" xfId="48" applyFont="1"/>
    <xf numFmtId="0" fontId="6" fillId="29" borderId="23" xfId="0" applyFont="1" applyFill="1" applyBorder="1" applyAlignment="1" applyProtection="1">
      <alignment horizontal="center" wrapText="1"/>
    </xf>
    <xf numFmtId="0" fontId="6" fillId="29" borderId="16" xfId="0" applyFont="1" applyFill="1" applyBorder="1" applyAlignment="1" applyProtection="1">
      <alignment horizontal="center"/>
    </xf>
    <xf numFmtId="41" fontId="10" fillId="25" borderId="27" xfId="48" applyNumberFormat="1" applyFont="1" applyFill="1" applyBorder="1" applyAlignment="1" applyProtection="1">
      <alignment horizontal="left" vertical="top" wrapText="1"/>
      <protection locked="0"/>
    </xf>
    <xf numFmtId="41" fontId="10" fillId="25" borderId="28" xfId="48" applyNumberFormat="1" applyFont="1" applyFill="1" applyBorder="1" applyAlignment="1" applyProtection="1">
      <alignment horizontal="left" wrapText="1"/>
      <protection locked="0"/>
    </xf>
    <xf numFmtId="41" fontId="10" fillId="25" borderId="29" xfId="48" applyNumberFormat="1" applyFont="1" applyFill="1" applyBorder="1" applyAlignment="1" applyProtection="1">
      <alignment horizontal="left" wrapText="1"/>
      <protection locked="0"/>
    </xf>
    <xf numFmtId="0" fontId="51" fillId="0" borderId="0" xfId="48" quotePrefix="1" applyFont="1"/>
    <xf numFmtId="0" fontId="6" fillId="29" borderId="41" xfId="48" applyFont="1" applyFill="1" applyBorder="1" applyAlignment="1" applyProtection="1">
      <alignment horizontal="center"/>
    </xf>
    <xf numFmtId="0" fontId="6" fillId="29" borderId="31" xfId="48" applyFont="1" applyFill="1" applyBorder="1" applyAlignment="1" applyProtection="1">
      <alignment horizontal="center" wrapText="1"/>
    </xf>
    <xf numFmtId="0" fontId="42" fillId="0" borderId="0" xfId="48" quotePrefix="1" applyFont="1" applyAlignment="1" applyProtection="1">
      <alignment horizontal="right"/>
    </xf>
    <xf numFmtId="0" fontId="33" fillId="0" borderId="0" xfId="48" applyFont="1" applyAlignment="1" applyProtection="1">
      <alignment vertical="top" wrapText="1"/>
    </xf>
    <xf numFmtId="0" fontId="7" fillId="0" borderId="26" xfId="48" applyFont="1" applyBorder="1" applyAlignment="1" applyProtection="1">
      <alignment horizontal="center"/>
    </xf>
    <xf numFmtId="0" fontId="7" fillId="0" borderId="19" xfId="48" applyFont="1" applyBorder="1" applyAlignment="1" applyProtection="1">
      <alignment horizontal="center"/>
    </xf>
    <xf numFmtId="0" fontId="7" fillId="0" borderId="20" xfId="48" applyFont="1" applyBorder="1" applyAlignment="1" applyProtection="1">
      <alignment horizontal="center"/>
    </xf>
    <xf numFmtId="0" fontId="52" fillId="0" borderId="0" xfId="48" applyFont="1" applyAlignment="1">
      <alignment horizontal="left" vertical="top"/>
    </xf>
    <xf numFmtId="0" fontId="4" fillId="0" borderId="0" xfId="48" applyAlignment="1">
      <alignment vertical="top"/>
    </xf>
    <xf numFmtId="182" fontId="0" fillId="0" borderId="0" xfId="0" applyNumberFormat="1" applyAlignment="1" applyProtection="1">
      <alignment vertical="top"/>
    </xf>
    <xf numFmtId="173" fontId="7" fillId="26" borderId="12" xfId="48" applyNumberFormat="1" applyFont="1" applyFill="1" applyBorder="1" applyAlignment="1" applyProtection="1">
      <alignment horizontal="center" vertical="top"/>
      <protection locked="0"/>
    </xf>
    <xf numFmtId="44" fontId="7" fillId="25" borderId="43" xfId="29" applyFont="1" applyFill="1" applyBorder="1" applyAlignment="1" applyProtection="1">
      <alignment vertical="top"/>
      <protection locked="0"/>
    </xf>
    <xf numFmtId="173" fontId="7" fillId="26" borderId="13" xfId="48" applyNumberFormat="1" applyFont="1" applyFill="1" applyBorder="1" applyAlignment="1" applyProtection="1">
      <alignment horizontal="center" vertical="top"/>
      <protection locked="0"/>
    </xf>
    <xf numFmtId="44" fontId="7" fillId="25" borderId="44" xfId="29" applyFont="1" applyFill="1" applyBorder="1" applyAlignment="1" applyProtection="1">
      <alignment vertical="top"/>
      <protection locked="0"/>
    </xf>
    <xf numFmtId="173" fontId="7" fillId="26" borderId="14" xfId="48" applyNumberFormat="1" applyFont="1" applyFill="1" applyBorder="1" applyAlignment="1" applyProtection="1">
      <alignment horizontal="center" vertical="top"/>
      <protection locked="0"/>
    </xf>
    <xf numFmtId="44" fontId="7" fillId="25" borderId="45" xfId="29" applyFont="1" applyFill="1" applyBorder="1" applyAlignment="1" applyProtection="1">
      <alignment vertical="top"/>
      <protection locked="0"/>
    </xf>
    <xf numFmtId="0" fontId="35" fillId="0" borderId="0" xfId="0" applyFont="1"/>
    <xf numFmtId="0" fontId="37" fillId="0" borderId="0" xfId="0" applyFont="1"/>
    <xf numFmtId="0" fontId="6" fillId="0" borderId="0" xfId="48" applyFont="1" applyAlignment="1">
      <alignment horizontal="left" vertical="top" wrapText="1"/>
    </xf>
    <xf numFmtId="0" fontId="6" fillId="0" borderId="0" xfId="48" applyFont="1" applyAlignment="1">
      <alignment horizontal="left" wrapText="1"/>
    </xf>
    <xf numFmtId="41" fontId="54" fillId="25" borderId="10" xfId="48" applyNumberFormat="1" applyFont="1" applyFill="1" applyBorder="1" applyAlignment="1" applyProtection="1">
      <alignment horizontal="left" wrapText="1"/>
      <protection locked="0"/>
    </xf>
    <xf numFmtId="41" fontId="7" fillId="26" borderId="10" xfId="28" applyNumberFormat="1" applyFont="1" applyFill="1" applyBorder="1" applyAlignment="1" applyProtection="1">
      <alignment horizontal="left"/>
      <protection locked="0"/>
    </xf>
    <xf numFmtId="167" fontId="6" fillId="25" borderId="38" xfId="28" applyNumberFormat="1" applyFont="1" applyFill="1" applyBorder="1" applyAlignment="1" applyProtection="1">
      <protection locked="0"/>
    </xf>
    <xf numFmtId="0" fontId="55" fillId="0" borderId="0" xfId="51" applyFont="1" applyProtection="1"/>
    <xf numFmtId="0" fontId="35" fillId="0" borderId="0" xfId="51" applyFont="1" applyProtection="1"/>
    <xf numFmtId="0" fontId="56" fillId="30" borderId="11" xfId="51" applyFont="1" applyFill="1" applyBorder="1" applyAlignment="1" applyProtection="1">
      <alignment horizontal="center"/>
    </xf>
    <xf numFmtId="0" fontId="2" fillId="0" borderId="0" xfId="51" applyProtection="1"/>
    <xf numFmtId="0" fontId="35" fillId="0" borderId="0" xfId="51" applyFont="1" applyAlignment="1" applyProtection="1">
      <alignment horizontal="right"/>
    </xf>
    <xf numFmtId="0" fontId="57" fillId="0" borderId="0" xfId="51" applyFont="1" applyAlignment="1" applyProtection="1">
      <alignment horizontal="right"/>
    </xf>
    <xf numFmtId="0" fontId="58" fillId="0" borderId="0" xfId="51" applyFont="1" applyProtection="1"/>
    <xf numFmtId="183" fontId="58" fillId="0" borderId="0" xfId="51" applyNumberFormat="1" applyFont="1" applyAlignment="1" applyProtection="1">
      <alignment horizontal="left"/>
    </xf>
    <xf numFmtId="41" fontId="35" fillId="30" borderId="0" xfId="39" applyNumberFormat="1" applyFont="1" applyFill="1" applyProtection="1"/>
    <xf numFmtId="0" fontId="1" fillId="0" borderId="0" xfId="51" applyFont="1" applyProtection="1"/>
    <xf numFmtId="0" fontId="56" fillId="0" borderId="0" xfId="51" applyFont="1" applyProtection="1"/>
    <xf numFmtId="0" fontId="35" fillId="0" borderId="0" xfId="51" applyFont="1" applyFill="1" applyProtection="1"/>
    <xf numFmtId="41" fontId="10" fillId="0" borderId="10" xfId="48" applyNumberFormat="1" applyFont="1" applyFill="1" applyBorder="1" applyAlignment="1" applyProtection="1">
      <alignment horizontal="left"/>
    </xf>
    <xf numFmtId="41" fontId="35" fillId="30" borderId="0" xfId="39" applyNumberFormat="1" applyFont="1" applyFill="1" applyProtection="1">
      <protection locked="0"/>
    </xf>
    <xf numFmtId="41" fontId="59" fillId="30" borderId="0" xfId="0" applyNumberFormat="1" applyFont="1" applyFill="1" applyProtection="1">
      <protection locked="0"/>
    </xf>
    <xf numFmtId="41" fontId="35" fillId="30" borderId="0" xfId="0" applyNumberFormat="1" applyFont="1" applyFill="1" applyProtection="1">
      <protection locked="0"/>
    </xf>
    <xf numFmtId="168" fontId="59" fillId="30" borderId="0" xfId="28" applyNumberFormat="1" applyFont="1" applyFill="1" applyBorder="1" applyAlignment="1" applyProtection="1">
      <protection locked="0"/>
    </xf>
    <xf numFmtId="41" fontId="35" fillId="30" borderId="0" xfId="28" applyNumberFormat="1" applyFont="1" applyFill="1" applyBorder="1" applyAlignment="1" applyProtection="1">
      <protection locked="0"/>
    </xf>
    <xf numFmtId="167" fontId="59" fillId="30" borderId="0" xfId="44" applyNumberFormat="1" applyFont="1" applyFill="1" applyBorder="1" applyAlignment="1" applyProtection="1">
      <protection locked="0"/>
    </xf>
    <xf numFmtId="174" fontId="35" fillId="30" borderId="0" xfId="28" applyNumberFormat="1" applyFont="1" applyFill="1" applyBorder="1" applyAlignment="1" applyProtection="1">
      <protection locked="0"/>
    </xf>
    <xf numFmtId="184" fontId="35" fillId="30" borderId="0" xfId="0" applyNumberFormat="1" applyFont="1" applyFill="1" applyProtection="1">
      <protection locked="0"/>
    </xf>
    <xf numFmtId="184" fontId="35" fillId="30" borderId="0" xfId="29" applyNumberFormat="1" applyFont="1" applyFill="1" applyBorder="1" applyAlignment="1" applyProtection="1">
      <protection locked="0"/>
    </xf>
    <xf numFmtId="42" fontId="35" fillId="30" borderId="0" xfId="29" applyNumberFormat="1" applyFont="1" applyFill="1" applyBorder="1" applyAlignment="1" applyProtection="1">
      <protection locked="0"/>
    </xf>
    <xf numFmtId="41" fontId="35" fillId="30" borderId="0" xfId="29" applyNumberFormat="1" applyFont="1" applyFill="1" applyBorder="1" applyAlignment="1" applyProtection="1">
      <protection locked="0"/>
    </xf>
    <xf numFmtId="174" fontId="35" fillId="30" borderId="0" xfId="29" applyNumberFormat="1" applyFont="1" applyFill="1" applyBorder="1" applyAlignment="1" applyProtection="1">
      <protection locked="0"/>
    </xf>
    <xf numFmtId="44" fontId="35" fillId="30" borderId="0" xfId="29" applyFont="1" applyFill="1" applyBorder="1" applyAlignment="1" applyProtection="1">
      <protection locked="0"/>
    </xf>
    <xf numFmtId="167" fontId="35" fillId="30" borderId="0" xfId="29" applyNumberFormat="1" applyFont="1" applyFill="1" applyBorder="1" applyAlignment="1" applyProtection="1">
      <protection locked="0"/>
    </xf>
    <xf numFmtId="1" fontId="35" fillId="30" borderId="0" xfId="39" applyNumberFormat="1" applyFont="1" applyFill="1" applyAlignment="1" applyProtection="1">
      <alignment horizontal="left"/>
      <protection locked="0"/>
    </xf>
    <xf numFmtId="174" fontId="59" fillId="30" borderId="0" xfId="0" applyNumberFormat="1" applyFont="1" applyFill="1" applyProtection="1">
      <protection locked="0"/>
    </xf>
    <xf numFmtId="167" fontId="35" fillId="30" borderId="0" xfId="44" applyNumberFormat="1" applyFont="1" applyFill="1" applyBorder="1" applyAlignment="1" applyProtection="1">
      <protection locked="0"/>
    </xf>
    <xf numFmtId="3" fontId="35" fillId="30" borderId="0" xfId="28" applyNumberFormat="1" applyFont="1" applyFill="1" applyBorder="1" applyAlignment="1" applyProtection="1">
      <protection locked="0"/>
    </xf>
    <xf numFmtId="10" fontId="35" fillId="30" borderId="0" xfId="0" applyNumberFormat="1" applyFont="1" applyFill="1" applyProtection="1">
      <protection locked="0"/>
    </xf>
    <xf numFmtId="41" fontId="35" fillId="30" borderId="0" xfId="48" applyNumberFormat="1" applyFont="1" applyFill="1" applyProtection="1">
      <protection locked="0"/>
    </xf>
    <xf numFmtId="167" fontId="35" fillId="30" borderId="0" xfId="48" applyNumberFormat="1" applyFont="1" applyFill="1" applyProtection="1">
      <protection locked="0"/>
    </xf>
    <xf numFmtId="174" fontId="35" fillId="30" borderId="0" xfId="48" applyNumberFormat="1" applyFont="1" applyFill="1" applyProtection="1">
      <protection locked="0"/>
    </xf>
    <xf numFmtId="167" fontId="35" fillId="30" borderId="0" xfId="0" applyNumberFormat="1" applyFont="1" applyFill="1" applyProtection="1">
      <protection locked="0"/>
    </xf>
    <xf numFmtId="10" fontId="35" fillId="30" borderId="0" xfId="28" applyNumberFormat="1" applyFont="1" applyFill="1" applyBorder="1" applyAlignment="1" applyProtection="1">
      <protection locked="0"/>
    </xf>
    <xf numFmtId="167" fontId="35" fillId="30" borderId="0" xfId="28" applyNumberFormat="1" applyFont="1" applyFill="1" applyBorder="1" applyAlignment="1" applyProtection="1">
      <protection locked="0"/>
    </xf>
    <xf numFmtId="44" fontId="35" fillId="30" borderId="0" xfId="28" applyNumberFormat="1" applyFont="1" applyFill="1" applyBorder="1" applyAlignment="1" applyProtection="1">
      <protection locked="0"/>
    </xf>
    <xf numFmtId="165" fontId="35" fillId="30" borderId="0" xfId="28" applyNumberFormat="1" applyFont="1" applyFill="1" applyBorder="1" applyAlignment="1" applyProtection="1">
      <protection locked="0"/>
    </xf>
    <xf numFmtId="42" fontId="35" fillId="30" borderId="0" xfId="28" applyNumberFormat="1" applyFont="1" applyFill="1" applyBorder="1" applyAlignment="1" applyProtection="1">
      <protection locked="0"/>
    </xf>
    <xf numFmtId="43" fontId="35" fillId="30" borderId="0" xfId="28" applyFont="1" applyFill="1" applyBorder="1" applyAlignment="1" applyProtection="1">
      <protection locked="0"/>
    </xf>
    <xf numFmtId="0" fontId="35" fillId="0" borderId="0" xfId="50" applyFont="1"/>
    <xf numFmtId="0" fontId="3" fillId="0" borderId="0" xfId="50"/>
    <xf numFmtId="0" fontId="60" fillId="0" borderId="0" xfId="48" applyFont="1"/>
    <xf numFmtId="42" fontId="35" fillId="30" borderId="0" xfId="29" applyNumberFormat="1" applyFont="1" applyFill="1" applyBorder="1" applyAlignment="1" applyProtection="1"/>
    <xf numFmtId="185" fontId="7" fillId="26" borderId="10" xfId="28" applyNumberFormat="1" applyFont="1" applyFill="1" applyBorder="1" applyAlignment="1" applyProtection="1">
      <alignment horizontal="right"/>
      <protection locked="0"/>
    </xf>
    <xf numFmtId="14" fontId="60" fillId="0" borderId="0" xfId="48" applyNumberFormat="1" applyFont="1" applyAlignment="1">
      <alignment horizontal="left"/>
    </xf>
    <xf numFmtId="0" fontId="4" fillId="0" borderId="0" xfId="39" applyFill="1" applyAlignment="1">
      <alignment horizontal="left" vertical="top" wrapText="1"/>
    </xf>
    <xf numFmtId="0" fontId="4" fillId="25" borderId="15" xfId="48" applyFill="1" applyBorder="1" applyAlignment="1" applyProtection="1">
      <alignment horizontal="left" vertical="top"/>
      <protection locked="0"/>
    </xf>
    <xf numFmtId="0" fontId="4" fillId="0" borderId="16" xfId="48" applyBorder="1" applyAlignment="1" applyProtection="1">
      <alignment horizontal="left" vertical="top"/>
      <protection locked="0"/>
    </xf>
    <xf numFmtId="0" fontId="7" fillId="0" borderId="0" xfId="39" applyFont="1" applyFill="1" applyAlignment="1">
      <alignment horizontal="justify" vertical="top" wrapText="1"/>
    </xf>
    <xf numFmtId="0" fontId="4" fillId="0" borderId="0" xfId="48" applyFont="1" applyAlignment="1" applyProtection="1">
      <alignment horizontal="justify" vertical="top" wrapText="1"/>
    </xf>
    <xf numFmtId="0" fontId="4" fillId="0" borderId="0" xfId="48" applyFont="1" applyAlignment="1" applyProtection="1">
      <alignment vertical="top" wrapText="1"/>
    </xf>
    <xf numFmtId="0" fontId="4" fillId="25" borderId="15" xfId="48" applyFill="1" applyBorder="1" applyAlignment="1" applyProtection="1">
      <alignment horizontal="justify" vertical="top" wrapText="1"/>
      <protection locked="0"/>
    </xf>
    <xf numFmtId="0" fontId="4" fillId="25" borderId="23" xfId="48" applyFill="1" applyBorder="1" applyAlignment="1" applyProtection="1">
      <alignment horizontal="justify" vertical="top" wrapText="1"/>
      <protection locked="0"/>
    </xf>
    <xf numFmtId="0" fontId="4" fillId="25" borderId="16" xfId="48" applyFill="1" applyBorder="1" applyAlignment="1" applyProtection="1">
      <alignment horizontal="justify" vertical="top" wrapText="1"/>
      <protection locked="0"/>
    </xf>
    <xf numFmtId="0" fontId="4" fillId="0" borderId="0" xfId="0" applyFont="1" applyAlignment="1" applyProtection="1">
      <alignment horizontal="left" vertical="top" wrapText="1"/>
    </xf>
    <xf numFmtId="0" fontId="0" fillId="0" borderId="0" xfId="0" applyAlignment="1" applyProtection="1">
      <alignment horizontal="left" vertical="top"/>
    </xf>
    <xf numFmtId="0" fontId="4" fillId="0" borderId="0" xfId="48" applyAlignment="1" applyProtection="1">
      <alignment horizontal="left" vertical="top" wrapText="1"/>
    </xf>
    <xf numFmtId="0" fontId="4" fillId="0" borderId="0" xfId="48" applyAlignment="1">
      <alignment vertical="top" wrapText="1"/>
    </xf>
    <xf numFmtId="0" fontId="4" fillId="0" borderId="0" xfId="48" applyAlignment="1">
      <alignment vertical="top"/>
    </xf>
    <xf numFmtId="0" fontId="4" fillId="0" borderId="21" xfId="48" applyBorder="1" applyAlignment="1" applyProtection="1">
      <alignment horizontal="justify" vertical="top" wrapText="1"/>
    </xf>
    <xf numFmtId="0" fontId="4" fillId="0" borderId="42" xfId="48" applyBorder="1" applyAlignment="1" applyProtection="1">
      <alignment vertical="top" wrapText="1"/>
    </xf>
    <xf numFmtId="0" fontId="4" fillId="0" borderId="30" xfId="48" applyBorder="1" applyAlignment="1" applyProtection="1">
      <alignment vertical="top" wrapText="1"/>
    </xf>
    <xf numFmtId="0" fontId="4" fillId="0" borderId="23" xfId="48" applyBorder="1" applyAlignment="1" applyProtection="1">
      <alignment horizontal="left" vertical="top"/>
      <protection locked="0"/>
    </xf>
    <xf numFmtId="0" fontId="4" fillId="0" borderId="16" xfId="48" applyBorder="1" applyProtection="1">
      <protection locked="0"/>
    </xf>
    <xf numFmtId="0" fontId="4" fillId="0" borderId="0" xfId="48" applyFont="1" applyAlignment="1" applyProtection="1">
      <alignment horizontal="justify" vertical="top"/>
    </xf>
    <xf numFmtId="0" fontId="4" fillId="25" borderId="15" xfId="48" applyFill="1" applyBorder="1" applyAlignment="1" applyProtection="1">
      <alignment horizontal="left" vertical="top" wrapText="1"/>
      <protection locked="0"/>
    </xf>
    <xf numFmtId="0" fontId="4" fillId="25" borderId="23" xfId="48" applyFill="1" applyBorder="1" applyAlignment="1" applyProtection="1">
      <alignment horizontal="left" vertical="top" wrapText="1"/>
      <protection locked="0"/>
    </xf>
    <xf numFmtId="0" fontId="4" fillId="0" borderId="0" xfId="48" applyAlignment="1">
      <alignment horizontal="justify" vertical="top" wrapText="1"/>
    </xf>
    <xf numFmtId="0" fontId="4" fillId="25" borderId="16" xfId="48" applyFill="1" applyBorder="1" applyAlignment="1" applyProtection="1">
      <alignment horizontal="left" vertical="top" wrapText="1"/>
      <protection locked="0"/>
    </xf>
    <xf numFmtId="0" fontId="4" fillId="26" borderId="15" xfId="39" applyFill="1" applyBorder="1" applyAlignment="1" applyProtection="1">
      <alignment horizontal="justify" vertical="top" wrapText="1"/>
      <protection locked="0"/>
    </xf>
    <xf numFmtId="0" fontId="4" fillId="26" borderId="23" xfId="39" applyFill="1" applyBorder="1" applyAlignment="1" applyProtection="1">
      <alignment horizontal="justify" vertical="top" wrapText="1"/>
      <protection locked="0"/>
    </xf>
    <xf numFmtId="0" fontId="4" fillId="26" borderId="16" xfId="39" applyFill="1" applyBorder="1" applyAlignment="1" applyProtection="1">
      <alignment horizontal="justify" vertical="top" wrapText="1"/>
      <protection locked="0"/>
    </xf>
    <xf numFmtId="0" fontId="4" fillId="26" borderId="15" xfId="39" applyFill="1" applyBorder="1" applyAlignment="1" applyProtection="1">
      <alignment horizontal="left" vertical="top" wrapText="1"/>
      <protection locked="0"/>
    </xf>
    <xf numFmtId="0" fontId="4" fillId="26" borderId="23" xfId="39" applyFill="1" applyBorder="1" applyAlignment="1" applyProtection="1">
      <alignment horizontal="left" vertical="top" wrapText="1"/>
      <protection locked="0"/>
    </xf>
    <xf numFmtId="0" fontId="4" fillId="26" borderId="16" xfId="39" applyFill="1" applyBorder="1" applyAlignment="1" applyProtection="1">
      <alignment horizontal="left" vertical="top" wrapText="1"/>
      <protection locked="0"/>
    </xf>
    <xf numFmtId="0" fontId="7" fillId="26" borderId="0" xfId="48" applyFont="1" applyFill="1" applyAlignment="1" applyProtection="1">
      <alignment horizontal="left"/>
      <protection locked="0"/>
    </xf>
    <xf numFmtId="49" fontId="4" fillId="25" borderId="15" xfId="48" applyNumberFormat="1" applyFill="1" applyBorder="1" applyAlignment="1" applyProtection="1">
      <alignment horizontal="left" vertical="top" wrapText="1"/>
      <protection locked="0"/>
    </xf>
    <xf numFmtId="49" fontId="4" fillId="25" borderId="23" xfId="48" applyNumberFormat="1" applyFill="1" applyBorder="1" applyAlignment="1" applyProtection="1">
      <alignment horizontal="left" vertical="top" wrapText="1"/>
      <protection locked="0"/>
    </xf>
    <xf numFmtId="49" fontId="4" fillId="25" borderId="16" xfId="48" applyNumberFormat="1" applyFill="1" applyBorder="1" applyAlignment="1" applyProtection="1">
      <alignment horizontal="left" vertical="top" wrapText="1"/>
      <protection locked="0"/>
    </xf>
    <xf numFmtId="0" fontId="4" fillId="26" borderId="15" xfId="48" applyFill="1" applyBorder="1" applyAlignment="1" applyProtection="1">
      <alignment horizontal="left" vertical="top" wrapText="1"/>
      <protection locked="0"/>
    </xf>
    <xf numFmtId="0" fontId="4" fillId="26" borderId="23" xfId="48" applyFill="1" applyBorder="1" applyAlignment="1" applyProtection="1">
      <alignment horizontal="left" vertical="top" wrapText="1"/>
      <protection locked="0"/>
    </xf>
    <xf numFmtId="0" fontId="4" fillId="26" borderId="16" xfId="48" applyFill="1" applyBorder="1" applyAlignment="1" applyProtection="1">
      <alignment horizontal="left" vertical="top" wrapText="1"/>
      <protection locked="0"/>
    </xf>
  </cellXfs>
  <cellStyles count="5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omma 5" xfId="52" xr:uid="{FD612C5E-7424-4691-88C0-FBF83AFED6AD}"/>
    <cellStyle name="Currency" xfId="29" builtinId="4"/>
    <cellStyle name="Currency 4" xfId="54" xr:uid="{16691339-7BC3-4E80-AB91-9A8A923155A6}"/>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49" builtinId="8"/>
    <cellStyle name="Input" xfId="36" builtinId="20" customBuiltin="1"/>
    <cellStyle name="Linked Cell" xfId="37" builtinId="24" customBuiltin="1"/>
    <cellStyle name="Neutral" xfId="38" builtinId="28" customBuiltin="1"/>
    <cellStyle name="Normal" xfId="0" builtinId="0"/>
    <cellStyle name="Normal 2" xfId="48" xr:uid="{EF7905E2-79F9-4F48-B045-2512BF3C96E3}"/>
    <cellStyle name="Normal 6" xfId="50" xr:uid="{0B561F6D-1546-4EEB-BF26-3EA39D4D0FF1}"/>
    <cellStyle name="Normal 6 2" xfId="51" xr:uid="{233EE806-56F3-4B2D-9FC8-FC8D276E00BB}"/>
    <cellStyle name="Normal_Dispatchable RFP Forms" xfId="39" xr:uid="{00000000-0005-0000-0000-000028000000}"/>
    <cellStyle name="Normal_Dispatchable RFP Forms_Unlocked" xfId="40" xr:uid="{00000000-0005-0000-0000-000029000000}"/>
    <cellStyle name="Normal_LGIP_Interconnection_Request" xfId="41" xr:uid="{00000000-0005-0000-0000-00002A000000}"/>
    <cellStyle name="Note" xfId="42" builtinId="10" customBuiltin="1"/>
    <cellStyle name="Output" xfId="43" builtinId="21" customBuiltin="1"/>
    <cellStyle name="Percent" xfId="44" builtinId="5"/>
    <cellStyle name="Percent 4" xfId="53" xr:uid="{ADEF0D14-5529-4A30-9E74-A8E70002A090}"/>
    <cellStyle name="Title" xfId="45" builtinId="15" customBuiltin="1"/>
    <cellStyle name="Total" xfId="46" builtinId="25" customBuiltin="1"/>
    <cellStyle name="Warning Text" xfId="47" builtinId="11" customBuiltin="1"/>
  </cellStyles>
  <dxfs count="0"/>
  <tableStyles count="0" defaultTableStyle="TableStyleMedium2" defaultPivotStyle="PivotStyleLight16"/>
  <colors>
    <mruColors>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2F7CC-A8F8-419E-AD61-928DD946FEA5}">
  <sheetPr>
    <tabColor theme="1" tint="0.249977111117893"/>
  </sheetPr>
  <dimension ref="A1:F1829"/>
  <sheetViews>
    <sheetView zoomScale="85" zoomScaleNormal="85" workbookViewId="0">
      <pane ySplit="6" topLeftCell="A7" activePane="bottomLeft" state="frozen"/>
      <selection activeCell="C27" sqref="C27"/>
      <selection pane="bottomLeft" activeCell="C27" sqref="C27"/>
    </sheetView>
  </sheetViews>
  <sheetFormatPr defaultRowHeight="12.75" x14ac:dyDescent="0.2"/>
  <cols>
    <col min="1" max="1" width="2.7109375" style="369" customWidth="1"/>
    <col min="2" max="2" width="22" style="369" bestFit="1" customWidth="1"/>
    <col min="3" max="3" width="11.7109375" style="369" bestFit="1" customWidth="1"/>
    <col min="4" max="4" width="40.7109375" style="369" customWidth="1"/>
    <col min="5" max="5" width="51" style="369" bestFit="1" customWidth="1"/>
    <col min="6" max="16384" width="9.140625" style="371"/>
  </cols>
  <sheetData>
    <row r="1" spans="1:6" ht="15.75" x14ac:dyDescent="0.25">
      <c r="A1" s="368" t="str">
        <f>'X-GenIn'!A1</f>
        <v>Xcel | PSCo All-Source 2022 Dispatchable RFP</v>
      </c>
      <c r="B1" s="368"/>
      <c r="C1" s="368"/>
      <c r="E1" s="370" t="s">
        <v>816</v>
      </c>
    </row>
    <row r="2" spans="1:6" ht="15.75" x14ac:dyDescent="0.25">
      <c r="B2" s="368" t="s">
        <v>2406</v>
      </c>
      <c r="E2" s="372"/>
    </row>
    <row r="5" spans="1:6" x14ac:dyDescent="0.2">
      <c r="D5" s="372"/>
      <c r="E5" s="373"/>
    </row>
    <row r="6" spans="1:6" ht="15" x14ac:dyDescent="0.35">
      <c r="B6" s="374" t="s">
        <v>817</v>
      </c>
      <c r="C6" s="374" t="s">
        <v>818</v>
      </c>
      <c r="D6" s="374" t="s">
        <v>819</v>
      </c>
      <c r="E6" s="375" t="s">
        <v>427</v>
      </c>
    </row>
    <row r="7" spans="1:6" x14ac:dyDescent="0.2">
      <c r="B7" s="369" t="s">
        <v>820</v>
      </c>
      <c r="C7" s="369" t="s">
        <v>820</v>
      </c>
      <c r="D7" s="369" t="s">
        <v>817</v>
      </c>
      <c r="E7" s="376" t="str">
        <f>'X-GenIn'!C10</f>
        <v>Dispatchable</v>
      </c>
    </row>
    <row r="8" spans="1:6" x14ac:dyDescent="0.2">
      <c r="B8" s="369" t="s">
        <v>820</v>
      </c>
      <c r="C8" s="369" t="s">
        <v>820</v>
      </c>
      <c r="D8" s="369" t="s">
        <v>821</v>
      </c>
      <c r="E8" s="381">
        <f>'C1_CoverSheet'!C15</f>
        <v>0</v>
      </c>
      <c r="F8" s="377"/>
    </row>
    <row r="9" spans="1:6" x14ac:dyDescent="0.2">
      <c r="B9" s="369" t="s">
        <v>820</v>
      </c>
      <c r="C9" s="369" t="s">
        <v>820</v>
      </c>
      <c r="D9" s="369" t="s">
        <v>12</v>
      </c>
      <c r="E9" s="382">
        <f>'C1_CoverSheet'!C4</f>
        <v>0</v>
      </c>
      <c r="F9" s="377"/>
    </row>
    <row r="10" spans="1:6" x14ac:dyDescent="0.2">
      <c r="B10" s="369" t="s">
        <v>820</v>
      </c>
      <c r="C10" s="369" t="s">
        <v>820</v>
      </c>
      <c r="D10" s="369" t="s">
        <v>468</v>
      </c>
      <c r="E10" s="382">
        <f>'C1_CoverSheet'!C7</f>
        <v>0</v>
      </c>
      <c r="F10" s="377"/>
    </row>
    <row r="11" spans="1:6" x14ac:dyDescent="0.2">
      <c r="B11" s="369" t="s">
        <v>820</v>
      </c>
      <c r="C11" s="369" t="s">
        <v>820</v>
      </c>
      <c r="D11" s="369" t="s">
        <v>469</v>
      </c>
      <c r="E11" s="382">
        <f>'C1_CoverSheet'!C8</f>
        <v>0</v>
      </c>
      <c r="F11" s="377"/>
    </row>
    <row r="12" spans="1:6" x14ac:dyDescent="0.2">
      <c r="B12" s="369" t="s">
        <v>820</v>
      </c>
      <c r="C12" s="369" t="s">
        <v>820</v>
      </c>
      <c r="D12" s="369" t="s">
        <v>470</v>
      </c>
      <c r="E12" s="383">
        <f>'C1_CoverSheet'!C9</f>
        <v>0</v>
      </c>
      <c r="F12" s="377"/>
    </row>
    <row r="13" spans="1:6" x14ac:dyDescent="0.2">
      <c r="B13" s="369" t="s">
        <v>820</v>
      </c>
      <c r="C13" s="369" t="s">
        <v>820</v>
      </c>
      <c r="D13" s="369" t="s">
        <v>471</v>
      </c>
      <c r="E13" s="384">
        <f>'C1_CoverSheet'!C10</f>
        <v>0</v>
      </c>
      <c r="F13" s="377"/>
    </row>
    <row r="14" spans="1:6" x14ac:dyDescent="0.2">
      <c r="B14" s="369" t="s">
        <v>820</v>
      </c>
      <c r="C14" s="369" t="s">
        <v>820</v>
      </c>
      <c r="D14" s="369" t="s">
        <v>474</v>
      </c>
      <c r="E14" s="384">
        <f>'C1_CoverSheet'!C11</f>
        <v>0</v>
      </c>
      <c r="F14" s="377"/>
    </row>
    <row r="15" spans="1:6" x14ac:dyDescent="0.2">
      <c r="B15" s="369" t="s">
        <v>820</v>
      </c>
      <c r="C15" s="369" t="s">
        <v>820</v>
      </c>
      <c r="D15" s="369" t="s">
        <v>476</v>
      </c>
      <c r="E15" s="381">
        <f>'C1_CoverSheet'!C14</f>
        <v>0</v>
      </c>
      <c r="F15" s="377"/>
    </row>
    <row r="16" spans="1:6" x14ac:dyDescent="0.2">
      <c r="B16" s="369" t="s">
        <v>820</v>
      </c>
      <c r="C16" s="369" t="s">
        <v>820</v>
      </c>
      <c r="D16" s="369" t="s">
        <v>477</v>
      </c>
      <c r="E16" s="381">
        <f>'C1_CoverSheet'!C15</f>
        <v>0</v>
      </c>
      <c r="F16" s="377"/>
    </row>
    <row r="17" spans="2:6" x14ac:dyDescent="0.2">
      <c r="B17" s="369" t="s">
        <v>820</v>
      </c>
      <c r="C17" s="369" t="s">
        <v>820</v>
      </c>
      <c r="D17" s="369" t="s">
        <v>478</v>
      </c>
      <c r="E17" s="381">
        <f>'C1_CoverSheet'!C16</f>
        <v>0</v>
      </c>
      <c r="F17" s="377"/>
    </row>
    <row r="18" spans="2:6" x14ac:dyDescent="0.2">
      <c r="B18" s="369" t="s">
        <v>820</v>
      </c>
      <c r="C18" s="369" t="s">
        <v>820</v>
      </c>
      <c r="D18" s="369" t="s">
        <v>479</v>
      </c>
      <c r="E18" s="381">
        <f>'C1_CoverSheet'!C17</f>
        <v>0</v>
      </c>
      <c r="F18" s="377"/>
    </row>
    <row r="19" spans="2:6" x14ac:dyDescent="0.2">
      <c r="B19" s="369" t="s">
        <v>820</v>
      </c>
      <c r="C19" s="369" t="s">
        <v>820</v>
      </c>
      <c r="D19" s="369" t="s">
        <v>480</v>
      </c>
      <c r="E19" s="381">
        <f>'C1_CoverSheet'!C18</f>
        <v>0</v>
      </c>
      <c r="F19" s="377"/>
    </row>
    <row r="20" spans="2:6" x14ac:dyDescent="0.2">
      <c r="B20" s="369" t="s">
        <v>820</v>
      </c>
      <c r="C20" s="369" t="s">
        <v>820</v>
      </c>
      <c r="D20" s="369" t="s">
        <v>482</v>
      </c>
      <c r="E20" s="381">
        <f>'C1_CoverSheet'!C21</f>
        <v>0</v>
      </c>
      <c r="F20" s="377"/>
    </row>
    <row r="21" spans="2:6" x14ac:dyDescent="0.2">
      <c r="B21" s="369" t="s">
        <v>820</v>
      </c>
      <c r="C21" s="369" t="s">
        <v>820</v>
      </c>
      <c r="D21" s="369" t="s">
        <v>483</v>
      </c>
      <c r="E21" s="381">
        <f>'C1_CoverSheet'!C22</f>
        <v>0</v>
      </c>
      <c r="F21" s="377"/>
    </row>
    <row r="22" spans="2:6" x14ac:dyDescent="0.2">
      <c r="B22" s="369" t="s">
        <v>820</v>
      </c>
      <c r="C22" s="369" t="s">
        <v>820</v>
      </c>
      <c r="D22" s="369" t="s">
        <v>484</v>
      </c>
      <c r="E22" s="381">
        <f>'C1_CoverSheet'!C23</f>
        <v>0</v>
      </c>
      <c r="F22" s="377"/>
    </row>
    <row r="23" spans="2:6" x14ac:dyDescent="0.2">
      <c r="B23" s="369" t="s">
        <v>820</v>
      </c>
      <c r="C23" s="369" t="s">
        <v>820</v>
      </c>
      <c r="D23" s="369" t="s">
        <v>485</v>
      </c>
      <c r="E23" s="381">
        <f>'C1_CoverSheet'!C24</f>
        <v>0</v>
      </c>
      <c r="F23" s="377"/>
    </row>
    <row r="24" spans="2:6" x14ac:dyDescent="0.2">
      <c r="B24" s="369" t="s">
        <v>820</v>
      </c>
      <c r="C24" s="369" t="s">
        <v>820</v>
      </c>
      <c r="D24" s="369" t="s">
        <v>486</v>
      </c>
      <c r="E24" s="381">
        <f>'C1_CoverSheet'!C25</f>
        <v>0</v>
      </c>
      <c r="F24" s="377"/>
    </row>
    <row r="25" spans="2:6" x14ac:dyDescent="0.2">
      <c r="B25" s="369" t="s">
        <v>820</v>
      </c>
      <c r="C25" s="369" t="s">
        <v>820</v>
      </c>
      <c r="D25" s="369" t="s">
        <v>487</v>
      </c>
      <c r="E25" s="381">
        <f>'C1_CoverSheet'!C27</f>
        <v>0</v>
      </c>
      <c r="F25" s="377"/>
    </row>
    <row r="26" spans="2:6" x14ac:dyDescent="0.2">
      <c r="B26" s="369" t="s">
        <v>820</v>
      </c>
      <c r="C26" s="369" t="s">
        <v>820</v>
      </c>
      <c r="D26" s="369" t="s">
        <v>822</v>
      </c>
      <c r="E26" s="381">
        <f>'C1_CoverSheet'!C28</f>
        <v>0</v>
      </c>
      <c r="F26" s="377"/>
    </row>
    <row r="27" spans="2:6" x14ac:dyDescent="0.2">
      <c r="B27" s="369" t="s">
        <v>820</v>
      </c>
      <c r="C27" s="369" t="s">
        <v>820</v>
      </c>
      <c r="D27" s="369" t="s">
        <v>489</v>
      </c>
      <c r="E27" s="385">
        <f>'C1_CoverSheet'!C29</f>
        <v>0</v>
      </c>
      <c r="F27" s="377"/>
    </row>
    <row r="28" spans="2:6" x14ac:dyDescent="0.2">
      <c r="B28" s="369" t="s">
        <v>820</v>
      </c>
      <c r="C28" s="369" t="s">
        <v>820</v>
      </c>
      <c r="D28" s="369" t="s">
        <v>457</v>
      </c>
      <c r="E28" s="386">
        <f>'C1_CoverSheet'!C30</f>
        <v>0</v>
      </c>
      <c r="F28" s="377"/>
    </row>
    <row r="29" spans="2:6" x14ac:dyDescent="0.2">
      <c r="B29" s="369" t="s">
        <v>823</v>
      </c>
      <c r="C29" s="369" t="s">
        <v>824</v>
      </c>
      <c r="D29" s="369" t="s">
        <v>491</v>
      </c>
      <c r="E29" s="385">
        <f>'C1_CoverSheet'!C31</f>
        <v>0</v>
      </c>
      <c r="F29" s="377"/>
    </row>
    <row r="30" spans="2:6" x14ac:dyDescent="0.2">
      <c r="B30" s="369" t="s">
        <v>820</v>
      </c>
      <c r="C30" s="369" t="s">
        <v>749</v>
      </c>
      <c r="D30" s="369" t="s">
        <v>493</v>
      </c>
      <c r="E30" s="387">
        <f>'C1_CoverSheet'!C32</f>
        <v>0</v>
      </c>
      <c r="F30" s="377"/>
    </row>
    <row r="31" spans="2:6" x14ac:dyDescent="0.2">
      <c r="B31" s="369" t="s">
        <v>820</v>
      </c>
      <c r="C31" s="369" t="s">
        <v>820</v>
      </c>
      <c r="D31" s="369" t="s">
        <v>745</v>
      </c>
      <c r="E31" s="385">
        <f>'C1_CoverSheet'!C33</f>
        <v>0</v>
      </c>
      <c r="F31" s="377"/>
    </row>
    <row r="32" spans="2:6" x14ac:dyDescent="0.2">
      <c r="B32" s="369" t="s">
        <v>820</v>
      </c>
      <c r="C32" s="369" t="s">
        <v>820</v>
      </c>
      <c r="D32" s="369" t="s">
        <v>494</v>
      </c>
      <c r="E32" s="381">
        <f>'C1_CoverSheet'!C36</f>
        <v>0</v>
      </c>
      <c r="F32" s="377"/>
    </row>
    <row r="33" spans="2:6" x14ac:dyDescent="0.2">
      <c r="B33" s="369" t="s">
        <v>820</v>
      </c>
      <c r="C33" s="369" t="s">
        <v>820</v>
      </c>
      <c r="D33" s="369" t="s">
        <v>495</v>
      </c>
      <c r="E33" s="381">
        <f>'C1_CoverSheet'!C37</f>
        <v>0</v>
      </c>
      <c r="F33" s="377"/>
    </row>
    <row r="34" spans="2:6" x14ac:dyDescent="0.2">
      <c r="B34" s="369" t="s">
        <v>820</v>
      </c>
      <c r="C34" s="369" t="s">
        <v>820</v>
      </c>
      <c r="D34" s="369" t="s">
        <v>675</v>
      </c>
      <c r="E34" s="381">
        <f>'C1_CoverSheet'!C38</f>
        <v>0</v>
      </c>
      <c r="F34" s="377"/>
    </row>
    <row r="35" spans="2:6" x14ac:dyDescent="0.2">
      <c r="B35" s="369" t="s">
        <v>820</v>
      </c>
      <c r="C35" s="369" t="s">
        <v>820</v>
      </c>
      <c r="D35" s="369" t="s">
        <v>505</v>
      </c>
      <c r="E35" s="388">
        <f>'C1_CoverSheet'!C40</f>
        <v>0</v>
      </c>
      <c r="F35" s="377"/>
    </row>
    <row r="36" spans="2:6" x14ac:dyDescent="0.2">
      <c r="B36" s="369" t="s">
        <v>825</v>
      </c>
      <c r="C36" s="369" t="s">
        <v>820</v>
      </c>
      <c r="D36" s="369" t="s">
        <v>506</v>
      </c>
      <c r="E36" s="385">
        <f>'C1_CoverSheet'!C42</f>
        <v>0</v>
      </c>
      <c r="F36" s="377"/>
    </row>
    <row r="37" spans="2:6" x14ac:dyDescent="0.2">
      <c r="B37" s="369" t="s">
        <v>820</v>
      </c>
      <c r="C37" s="369" t="s">
        <v>820</v>
      </c>
      <c r="D37" s="369" t="s">
        <v>496</v>
      </c>
      <c r="E37" s="385">
        <f>'C1_CoverSheet'!C44</f>
        <v>0</v>
      </c>
      <c r="F37" s="377"/>
    </row>
    <row r="38" spans="2:6" x14ac:dyDescent="0.2">
      <c r="B38" s="369" t="s">
        <v>820</v>
      </c>
      <c r="C38" s="369" t="s">
        <v>820</v>
      </c>
      <c r="D38" s="369" t="s">
        <v>497</v>
      </c>
      <c r="E38" s="385">
        <f>'C1_CoverSheet'!C46</f>
        <v>0</v>
      </c>
      <c r="F38" s="377"/>
    </row>
    <row r="39" spans="2:6" x14ac:dyDescent="0.2">
      <c r="B39" s="369" t="s">
        <v>820</v>
      </c>
      <c r="C39" s="369" t="s">
        <v>820</v>
      </c>
      <c r="D39" s="369" t="s">
        <v>498</v>
      </c>
      <c r="E39" s="385">
        <f>'C1_CoverSheet'!C48</f>
        <v>0</v>
      </c>
      <c r="F39" s="377"/>
    </row>
    <row r="40" spans="2:6" x14ac:dyDescent="0.2">
      <c r="B40" s="369" t="s">
        <v>820</v>
      </c>
      <c r="C40" s="369" t="s">
        <v>820</v>
      </c>
      <c r="D40" s="369" t="s">
        <v>657</v>
      </c>
      <c r="E40" s="385">
        <f>'C1_CoverSheet'!C49</f>
        <v>0</v>
      </c>
      <c r="F40" s="377"/>
    </row>
    <row r="41" spans="2:6" x14ac:dyDescent="0.2">
      <c r="B41" s="369" t="s">
        <v>820</v>
      </c>
      <c r="C41" s="369" t="s">
        <v>820</v>
      </c>
      <c r="D41" s="369" t="s">
        <v>500</v>
      </c>
      <c r="E41" s="385">
        <f>'C1_CoverSheet'!C51</f>
        <v>0</v>
      </c>
      <c r="F41" s="377"/>
    </row>
    <row r="42" spans="2:6" x14ac:dyDescent="0.2">
      <c r="B42" s="369" t="s">
        <v>820</v>
      </c>
      <c r="C42" s="369" t="s">
        <v>820</v>
      </c>
      <c r="D42" s="369" t="s">
        <v>501</v>
      </c>
      <c r="E42" s="385">
        <f>'C1_CoverSheet'!C53</f>
        <v>0</v>
      </c>
      <c r="F42" s="377"/>
    </row>
    <row r="43" spans="2:6" x14ac:dyDescent="0.2">
      <c r="B43" s="369" t="s">
        <v>820</v>
      </c>
      <c r="C43" s="369" t="s">
        <v>820</v>
      </c>
      <c r="D43" s="369" t="s">
        <v>751</v>
      </c>
      <c r="E43" s="381">
        <f>'C2_CoverSheetII'!C6</f>
        <v>0</v>
      </c>
      <c r="F43" s="377"/>
    </row>
    <row r="44" spans="2:6" x14ac:dyDescent="0.2">
      <c r="B44" s="369" t="s">
        <v>820</v>
      </c>
      <c r="C44" s="369" t="s">
        <v>820</v>
      </c>
      <c r="D44" s="369" t="s">
        <v>706</v>
      </c>
      <c r="E44" s="381">
        <f>'C2_CoverSheetII'!C7</f>
        <v>0</v>
      </c>
      <c r="F44" s="377"/>
    </row>
    <row r="45" spans="2:6" x14ac:dyDescent="0.2">
      <c r="B45" s="369" t="s">
        <v>820</v>
      </c>
      <c r="C45" s="369" t="s">
        <v>820</v>
      </c>
      <c r="D45" s="369" t="s">
        <v>707</v>
      </c>
      <c r="E45" s="385">
        <f>'C2_CoverSheetII'!C8</f>
        <v>0</v>
      </c>
      <c r="F45" s="377"/>
    </row>
    <row r="46" spans="2:6" x14ac:dyDescent="0.2">
      <c r="B46" s="369" t="s">
        <v>820</v>
      </c>
      <c r="C46" s="369" t="s">
        <v>820</v>
      </c>
      <c r="D46" s="369" t="s">
        <v>708</v>
      </c>
      <c r="E46" s="386">
        <f>'C2_CoverSheetII'!C9</f>
        <v>0</v>
      </c>
      <c r="F46" s="377"/>
    </row>
    <row r="47" spans="2:6" x14ac:dyDescent="0.2">
      <c r="B47" s="369" t="s">
        <v>823</v>
      </c>
      <c r="C47" s="369" t="s">
        <v>824</v>
      </c>
      <c r="D47" s="369" t="s">
        <v>709</v>
      </c>
      <c r="E47" s="385">
        <f>'C2_CoverSheetII'!C10</f>
        <v>0</v>
      </c>
      <c r="F47" s="377"/>
    </row>
    <row r="48" spans="2:6" x14ac:dyDescent="0.2">
      <c r="B48" s="369" t="s">
        <v>820</v>
      </c>
      <c r="C48" s="369" t="s">
        <v>749</v>
      </c>
      <c r="D48" s="369" t="s">
        <v>710</v>
      </c>
      <c r="E48" s="387">
        <f>'C2_CoverSheetII'!C11</f>
        <v>0</v>
      </c>
      <c r="F48" s="377"/>
    </row>
    <row r="49" spans="2:6" x14ac:dyDescent="0.2">
      <c r="B49" s="369" t="s">
        <v>820</v>
      </c>
      <c r="C49" s="369" t="s">
        <v>820</v>
      </c>
      <c r="D49" s="369" t="s">
        <v>712</v>
      </c>
      <c r="E49" s="381">
        <f>'C2_CoverSheetII'!C14</f>
        <v>0</v>
      </c>
      <c r="F49" s="377"/>
    </row>
    <row r="50" spans="2:6" x14ac:dyDescent="0.2">
      <c r="B50" s="369" t="s">
        <v>820</v>
      </c>
      <c r="C50" s="369" t="s">
        <v>820</v>
      </c>
      <c r="D50" s="369" t="s">
        <v>713</v>
      </c>
      <c r="E50" s="381">
        <f>'C2_CoverSheetII'!C15</f>
        <v>0</v>
      </c>
      <c r="F50" s="377"/>
    </row>
    <row r="51" spans="2:6" x14ac:dyDescent="0.2">
      <c r="B51" s="369" t="s">
        <v>820</v>
      </c>
      <c r="C51" s="369" t="s">
        <v>820</v>
      </c>
      <c r="D51" s="369" t="s">
        <v>714</v>
      </c>
      <c r="E51" s="381">
        <f>'C2_CoverSheetII'!C16</f>
        <v>0</v>
      </c>
      <c r="F51" s="377"/>
    </row>
    <row r="52" spans="2:6" x14ac:dyDescent="0.2">
      <c r="B52" s="369" t="s">
        <v>825</v>
      </c>
      <c r="C52" s="369" t="s">
        <v>820</v>
      </c>
      <c r="D52" s="369" t="s">
        <v>752</v>
      </c>
      <c r="E52" s="385">
        <f>'C2_CoverSheetII'!C18</f>
        <v>0</v>
      </c>
      <c r="F52" s="377"/>
    </row>
    <row r="53" spans="2:6" x14ac:dyDescent="0.2">
      <c r="B53" s="369" t="s">
        <v>820</v>
      </c>
      <c r="C53" s="369" t="s">
        <v>820</v>
      </c>
      <c r="D53" s="369" t="s">
        <v>715</v>
      </c>
      <c r="E53" s="385">
        <f>'C2_CoverSheetII'!C20</f>
        <v>0</v>
      </c>
      <c r="F53" s="377"/>
    </row>
    <row r="54" spans="2:6" x14ac:dyDescent="0.2">
      <c r="B54" s="369" t="s">
        <v>820</v>
      </c>
      <c r="C54" s="369" t="s">
        <v>820</v>
      </c>
      <c r="D54" s="369" t="s">
        <v>716</v>
      </c>
      <c r="E54" s="385">
        <f>'C2_CoverSheetII'!C22</f>
        <v>0</v>
      </c>
      <c r="F54" s="377"/>
    </row>
    <row r="55" spans="2:6" x14ac:dyDescent="0.2">
      <c r="B55" s="369" t="s">
        <v>820</v>
      </c>
      <c r="C55" s="369" t="s">
        <v>820</v>
      </c>
      <c r="D55" s="369" t="s">
        <v>717</v>
      </c>
      <c r="E55" s="385">
        <f>'C2_CoverSheetII'!C24</f>
        <v>0</v>
      </c>
      <c r="F55" s="377"/>
    </row>
    <row r="56" spans="2:6" x14ac:dyDescent="0.2">
      <c r="B56" s="369" t="s">
        <v>820</v>
      </c>
      <c r="C56" s="369" t="s">
        <v>820</v>
      </c>
      <c r="D56" s="369" t="s">
        <v>718</v>
      </c>
      <c r="E56" s="385">
        <f>'C2_CoverSheetII'!C26</f>
        <v>0</v>
      </c>
      <c r="F56" s="377"/>
    </row>
    <row r="57" spans="2:6" x14ac:dyDescent="0.2">
      <c r="B57" s="369" t="s">
        <v>820</v>
      </c>
      <c r="C57" s="369" t="s">
        <v>820</v>
      </c>
      <c r="D57" s="369" t="s">
        <v>720</v>
      </c>
      <c r="E57" s="382">
        <f>'C2_CoverSheetII'!C29</f>
        <v>0</v>
      </c>
      <c r="F57" s="377"/>
    </row>
    <row r="58" spans="2:6" x14ac:dyDescent="0.2">
      <c r="B58" s="369" t="s">
        <v>820</v>
      </c>
      <c r="C58" s="369" t="s">
        <v>820</v>
      </c>
      <c r="D58" s="369" t="s">
        <v>721</v>
      </c>
      <c r="E58" s="382">
        <f>'C2_CoverSheetII'!C30</f>
        <v>0</v>
      </c>
      <c r="F58" s="377"/>
    </row>
    <row r="59" spans="2:6" x14ac:dyDescent="0.2">
      <c r="B59" s="369" t="s">
        <v>820</v>
      </c>
      <c r="C59" s="369" t="s">
        <v>820</v>
      </c>
      <c r="D59" s="369" t="s">
        <v>722</v>
      </c>
      <c r="E59" s="383">
        <f>'C2_CoverSheetII'!C31</f>
        <v>0</v>
      </c>
      <c r="F59" s="377"/>
    </row>
    <row r="60" spans="2:6" x14ac:dyDescent="0.2">
      <c r="B60" s="369" t="s">
        <v>820</v>
      </c>
      <c r="C60" s="369" t="s">
        <v>820</v>
      </c>
      <c r="D60" s="369" t="s">
        <v>723</v>
      </c>
      <c r="E60" s="384">
        <f>'C2_CoverSheetII'!C32</f>
        <v>0</v>
      </c>
      <c r="F60" s="377"/>
    </row>
    <row r="61" spans="2:6" x14ac:dyDescent="0.2">
      <c r="B61" s="369" t="s">
        <v>820</v>
      </c>
      <c r="C61" s="369" t="s">
        <v>820</v>
      </c>
      <c r="D61" s="369" t="s">
        <v>724</v>
      </c>
      <c r="E61" s="384">
        <f>'C2_CoverSheetII'!C33</f>
        <v>0</v>
      </c>
      <c r="F61" s="377"/>
    </row>
    <row r="62" spans="2:6" x14ac:dyDescent="0.2">
      <c r="B62" s="369" t="s">
        <v>820</v>
      </c>
      <c r="C62" s="369" t="s">
        <v>820</v>
      </c>
      <c r="D62" s="369" t="s">
        <v>753</v>
      </c>
      <c r="E62" s="381">
        <f>'C2_CoverSheetII'!C35</f>
        <v>0</v>
      </c>
      <c r="F62" s="377"/>
    </row>
    <row r="63" spans="2:6" x14ac:dyDescent="0.2">
      <c r="B63" s="369" t="s">
        <v>820</v>
      </c>
      <c r="C63" s="369" t="s">
        <v>820</v>
      </c>
      <c r="D63" s="369" t="s">
        <v>725</v>
      </c>
      <c r="E63" s="381">
        <f>'C2_CoverSheetII'!C36</f>
        <v>0</v>
      </c>
      <c r="F63" s="377"/>
    </row>
    <row r="64" spans="2:6" x14ac:dyDescent="0.2">
      <c r="B64" s="369" t="s">
        <v>820</v>
      </c>
      <c r="C64" s="369" t="s">
        <v>820</v>
      </c>
      <c r="D64" s="369" t="s">
        <v>726</v>
      </c>
      <c r="E64" s="385">
        <f>'C2_CoverSheetII'!C37</f>
        <v>0</v>
      </c>
      <c r="F64" s="377"/>
    </row>
    <row r="65" spans="2:6" x14ac:dyDescent="0.2">
      <c r="B65" s="369" t="s">
        <v>820</v>
      </c>
      <c r="C65" s="369" t="s">
        <v>820</v>
      </c>
      <c r="D65" s="369" t="s">
        <v>727</v>
      </c>
      <c r="E65" s="386">
        <f>'C2_CoverSheetII'!C38</f>
        <v>0</v>
      </c>
      <c r="F65" s="377"/>
    </row>
    <row r="66" spans="2:6" x14ac:dyDescent="0.2">
      <c r="B66" s="369" t="s">
        <v>823</v>
      </c>
      <c r="C66" s="369" t="s">
        <v>824</v>
      </c>
      <c r="D66" s="369" t="s">
        <v>728</v>
      </c>
      <c r="E66" s="385">
        <f>'C2_CoverSheetII'!C39</f>
        <v>0</v>
      </c>
      <c r="F66" s="377"/>
    </row>
    <row r="67" spans="2:6" x14ac:dyDescent="0.2">
      <c r="B67" s="369" t="s">
        <v>820</v>
      </c>
      <c r="C67" s="369" t="s">
        <v>749</v>
      </c>
      <c r="D67" s="369" t="s">
        <v>729</v>
      </c>
      <c r="E67" s="387">
        <f>'C2_CoverSheetII'!C40</f>
        <v>0</v>
      </c>
      <c r="F67" s="377"/>
    </row>
    <row r="68" spans="2:6" x14ac:dyDescent="0.2">
      <c r="B68" s="369" t="s">
        <v>820</v>
      </c>
      <c r="C68" s="369" t="s">
        <v>820</v>
      </c>
      <c r="D68" s="369" t="s">
        <v>731</v>
      </c>
      <c r="E68" s="381">
        <f>'C2_CoverSheetII'!C43</f>
        <v>0</v>
      </c>
      <c r="F68" s="377"/>
    </row>
    <row r="69" spans="2:6" x14ac:dyDescent="0.2">
      <c r="B69" s="369" t="s">
        <v>820</v>
      </c>
      <c r="C69" s="369" t="s">
        <v>820</v>
      </c>
      <c r="D69" s="369" t="s">
        <v>732</v>
      </c>
      <c r="E69" s="381">
        <f>'C2_CoverSheetII'!C44</f>
        <v>0</v>
      </c>
      <c r="F69" s="377"/>
    </row>
    <row r="70" spans="2:6" x14ac:dyDescent="0.2">
      <c r="B70" s="369" t="s">
        <v>820</v>
      </c>
      <c r="C70" s="369" t="s">
        <v>820</v>
      </c>
      <c r="D70" s="369" t="s">
        <v>733</v>
      </c>
      <c r="E70" s="381">
        <f>'C2_CoverSheetII'!C45</f>
        <v>0</v>
      </c>
      <c r="F70" s="377"/>
    </row>
    <row r="71" spans="2:6" x14ac:dyDescent="0.2">
      <c r="B71" s="369" t="s">
        <v>825</v>
      </c>
      <c r="C71" s="369" t="s">
        <v>820</v>
      </c>
      <c r="D71" s="369" t="s">
        <v>754</v>
      </c>
      <c r="E71" s="385">
        <f>'C2_CoverSheetII'!C47</f>
        <v>0</v>
      </c>
      <c r="F71" s="377"/>
    </row>
    <row r="72" spans="2:6" x14ac:dyDescent="0.2">
      <c r="B72" s="369" t="s">
        <v>820</v>
      </c>
      <c r="C72" s="369" t="s">
        <v>820</v>
      </c>
      <c r="D72" s="369" t="s">
        <v>734</v>
      </c>
      <c r="E72" s="385">
        <f>'C2_CoverSheetII'!C49</f>
        <v>0</v>
      </c>
      <c r="F72" s="377"/>
    </row>
    <row r="73" spans="2:6" x14ac:dyDescent="0.2">
      <c r="B73" s="369" t="s">
        <v>820</v>
      </c>
      <c r="C73" s="369" t="s">
        <v>820</v>
      </c>
      <c r="D73" s="369" t="s">
        <v>735</v>
      </c>
      <c r="E73" s="385">
        <f>'C2_CoverSheetII'!C51</f>
        <v>0</v>
      </c>
      <c r="F73" s="377"/>
    </row>
    <row r="74" spans="2:6" x14ac:dyDescent="0.2">
      <c r="B74" s="369" t="s">
        <v>820</v>
      </c>
      <c r="C74" s="369" t="s">
        <v>820</v>
      </c>
      <c r="D74" s="369" t="s">
        <v>736</v>
      </c>
      <c r="E74" s="385">
        <f>'C2_CoverSheetII'!C53</f>
        <v>0</v>
      </c>
      <c r="F74" s="377"/>
    </row>
    <row r="75" spans="2:6" x14ac:dyDescent="0.2">
      <c r="B75" s="369" t="s">
        <v>820</v>
      </c>
      <c r="C75" s="369" t="s">
        <v>820</v>
      </c>
      <c r="D75" s="369" t="s">
        <v>826</v>
      </c>
      <c r="E75" s="385">
        <f>'C2_CoverSheetII'!C55</f>
        <v>0</v>
      </c>
      <c r="F75" s="377"/>
    </row>
    <row r="76" spans="2:6" x14ac:dyDescent="0.2">
      <c r="B76" s="369" t="s">
        <v>820</v>
      </c>
      <c r="C76" s="369" t="s">
        <v>820</v>
      </c>
      <c r="D76" s="369" t="s">
        <v>739</v>
      </c>
      <c r="E76" s="382">
        <f>'C2_CoverSheetII'!C58</f>
        <v>0</v>
      </c>
      <c r="F76" s="377"/>
    </row>
    <row r="77" spans="2:6" x14ac:dyDescent="0.2">
      <c r="B77" s="369" t="s">
        <v>820</v>
      </c>
      <c r="C77" s="369" t="s">
        <v>820</v>
      </c>
      <c r="D77" s="369" t="s">
        <v>740</v>
      </c>
      <c r="E77" s="382">
        <f>'C2_CoverSheetII'!C59</f>
        <v>0</v>
      </c>
      <c r="F77" s="377"/>
    </row>
    <row r="78" spans="2:6" x14ac:dyDescent="0.2">
      <c r="B78" s="369" t="s">
        <v>820</v>
      </c>
      <c r="C78" s="369" t="s">
        <v>820</v>
      </c>
      <c r="D78" s="369" t="s">
        <v>741</v>
      </c>
      <c r="E78" s="383">
        <f>'C2_CoverSheetII'!C60</f>
        <v>0</v>
      </c>
      <c r="F78" s="377"/>
    </row>
    <row r="79" spans="2:6" x14ac:dyDescent="0.2">
      <c r="B79" s="369" t="s">
        <v>820</v>
      </c>
      <c r="C79" s="369" t="s">
        <v>820</v>
      </c>
      <c r="D79" s="369" t="s">
        <v>742</v>
      </c>
      <c r="E79" s="384">
        <f>'C2_CoverSheetII'!C61</f>
        <v>0</v>
      </c>
      <c r="F79" s="377"/>
    </row>
    <row r="80" spans="2:6" x14ac:dyDescent="0.2">
      <c r="B80" s="369" t="s">
        <v>820</v>
      </c>
      <c r="C80" s="369" t="s">
        <v>820</v>
      </c>
      <c r="D80" s="369" t="s">
        <v>743</v>
      </c>
      <c r="E80" s="384">
        <f>'C2_CoverSheetII'!C62</f>
        <v>0</v>
      </c>
      <c r="F80" s="377"/>
    </row>
    <row r="81" spans="2:6" x14ac:dyDescent="0.2">
      <c r="B81" s="369" t="s">
        <v>820</v>
      </c>
      <c r="C81" s="369" t="s">
        <v>820</v>
      </c>
      <c r="D81" s="369" t="s">
        <v>787</v>
      </c>
      <c r="E81" s="385">
        <f>'C3_CoverSheetIII'!C6</f>
        <v>0</v>
      </c>
      <c r="F81" s="377"/>
    </row>
    <row r="82" spans="2:6" x14ac:dyDescent="0.2">
      <c r="B82" s="369" t="s">
        <v>820</v>
      </c>
      <c r="C82" s="369" t="s">
        <v>820</v>
      </c>
      <c r="D82" s="369" t="s">
        <v>502</v>
      </c>
      <c r="E82" s="385">
        <f>'C3_CoverSheetIII'!C8</f>
        <v>0</v>
      </c>
      <c r="F82" s="377"/>
    </row>
    <row r="83" spans="2:6" x14ac:dyDescent="0.2">
      <c r="B83" s="369" t="s">
        <v>820</v>
      </c>
      <c r="C83" s="369" t="s">
        <v>820</v>
      </c>
      <c r="D83" s="369" t="s">
        <v>504</v>
      </c>
      <c r="E83" s="385">
        <f>'C3_CoverSheetIII'!C10</f>
        <v>0</v>
      </c>
      <c r="F83" s="377"/>
    </row>
    <row r="84" spans="2:6" x14ac:dyDescent="0.2">
      <c r="B84" s="369" t="s">
        <v>820</v>
      </c>
      <c r="C84" s="369" t="s">
        <v>820</v>
      </c>
      <c r="D84" s="369" t="s">
        <v>499</v>
      </c>
      <c r="E84" s="385">
        <f>'C3_CoverSheetIII'!C12</f>
        <v>0</v>
      </c>
      <c r="F84" s="377"/>
    </row>
    <row r="85" spans="2:6" x14ac:dyDescent="0.2">
      <c r="B85" s="369" t="s">
        <v>811</v>
      </c>
      <c r="C85" s="369" t="s">
        <v>820</v>
      </c>
      <c r="D85" s="369" t="s">
        <v>827</v>
      </c>
      <c r="E85" s="385"/>
      <c r="F85" s="377"/>
    </row>
    <row r="86" spans="2:6" x14ac:dyDescent="0.2">
      <c r="B86" s="369" t="s">
        <v>811</v>
      </c>
      <c r="C86" s="369" t="s">
        <v>820</v>
      </c>
      <c r="D86" s="369" t="s">
        <v>828</v>
      </c>
      <c r="E86" s="385"/>
      <c r="F86" s="377"/>
    </row>
    <row r="87" spans="2:6" x14ac:dyDescent="0.2">
      <c r="B87" s="369" t="s">
        <v>811</v>
      </c>
      <c r="C87" s="369" t="s">
        <v>820</v>
      </c>
      <c r="D87" s="369" t="s">
        <v>829</v>
      </c>
      <c r="E87" s="385"/>
      <c r="F87" s="377"/>
    </row>
    <row r="88" spans="2:6" x14ac:dyDescent="0.2">
      <c r="B88" s="369" t="s">
        <v>811</v>
      </c>
      <c r="C88" s="369" t="s">
        <v>820</v>
      </c>
      <c r="D88" s="369" t="s">
        <v>830</v>
      </c>
      <c r="E88" s="385"/>
      <c r="F88" s="377"/>
    </row>
    <row r="89" spans="2:6" x14ac:dyDescent="0.2">
      <c r="B89" s="369" t="s">
        <v>811</v>
      </c>
      <c r="C89" s="369" t="s">
        <v>820</v>
      </c>
      <c r="D89" s="369" t="s">
        <v>831</v>
      </c>
      <c r="E89" s="385"/>
      <c r="F89" s="377"/>
    </row>
    <row r="90" spans="2:6" x14ac:dyDescent="0.2">
      <c r="B90" s="369" t="s">
        <v>811</v>
      </c>
      <c r="C90" s="369" t="s">
        <v>820</v>
      </c>
      <c r="D90" s="369" t="s">
        <v>832</v>
      </c>
      <c r="E90" s="385"/>
      <c r="F90" s="377"/>
    </row>
    <row r="91" spans="2:6" x14ac:dyDescent="0.2">
      <c r="B91" s="369" t="s">
        <v>811</v>
      </c>
      <c r="C91" s="369" t="s">
        <v>820</v>
      </c>
      <c r="D91" s="369" t="s">
        <v>833</v>
      </c>
      <c r="E91" s="385"/>
      <c r="F91" s="377"/>
    </row>
    <row r="92" spans="2:6" x14ac:dyDescent="0.2">
      <c r="B92" s="369" t="s">
        <v>811</v>
      </c>
      <c r="C92" s="369" t="s">
        <v>820</v>
      </c>
      <c r="D92" s="369" t="s">
        <v>834</v>
      </c>
      <c r="E92" s="385"/>
      <c r="F92" s="377"/>
    </row>
    <row r="93" spans="2:6" x14ac:dyDescent="0.2">
      <c r="B93" s="369" t="s">
        <v>811</v>
      </c>
      <c r="C93" s="369" t="s">
        <v>820</v>
      </c>
      <c r="D93" s="369" t="s">
        <v>835</v>
      </c>
      <c r="E93" s="385"/>
      <c r="F93" s="377"/>
    </row>
    <row r="94" spans="2:6" x14ac:dyDescent="0.2">
      <c r="B94" s="369" t="s">
        <v>811</v>
      </c>
      <c r="C94" s="369" t="s">
        <v>820</v>
      </c>
      <c r="D94" s="369" t="s">
        <v>836</v>
      </c>
      <c r="E94" s="385"/>
      <c r="F94" s="377"/>
    </row>
    <row r="95" spans="2:6" x14ac:dyDescent="0.2">
      <c r="B95" s="369" t="s">
        <v>811</v>
      </c>
      <c r="C95" s="369" t="s">
        <v>820</v>
      </c>
      <c r="D95" s="369" t="s">
        <v>837</v>
      </c>
      <c r="E95" s="385"/>
      <c r="F95" s="377"/>
    </row>
    <row r="96" spans="2:6" x14ac:dyDescent="0.2">
      <c r="B96" s="369" t="s">
        <v>811</v>
      </c>
      <c r="C96" s="369" t="s">
        <v>820</v>
      </c>
      <c r="D96" s="369" t="s">
        <v>838</v>
      </c>
      <c r="E96" s="385"/>
      <c r="F96" s="377"/>
    </row>
    <row r="97" spans="2:6" x14ac:dyDescent="0.2">
      <c r="B97" s="369" t="s">
        <v>811</v>
      </c>
      <c r="C97" s="369" t="s">
        <v>820</v>
      </c>
      <c r="D97" s="369" t="s">
        <v>839</v>
      </c>
      <c r="E97" s="385"/>
      <c r="F97" s="377"/>
    </row>
    <row r="98" spans="2:6" x14ac:dyDescent="0.2">
      <c r="B98" s="369" t="s">
        <v>811</v>
      </c>
      <c r="C98" s="369" t="s">
        <v>820</v>
      </c>
      <c r="D98" s="369" t="s">
        <v>840</v>
      </c>
      <c r="E98" s="385"/>
      <c r="F98" s="377"/>
    </row>
    <row r="99" spans="2:6" x14ac:dyDescent="0.2">
      <c r="B99" s="369" t="s">
        <v>811</v>
      </c>
      <c r="C99" s="369" t="s">
        <v>820</v>
      </c>
      <c r="D99" s="369" t="s">
        <v>841</v>
      </c>
      <c r="E99" s="385"/>
      <c r="F99" s="377"/>
    </row>
    <row r="100" spans="2:6" x14ac:dyDescent="0.2">
      <c r="B100" s="369" t="s">
        <v>811</v>
      </c>
      <c r="C100" s="369" t="s">
        <v>820</v>
      </c>
      <c r="D100" s="369" t="s">
        <v>842</v>
      </c>
      <c r="E100" s="385"/>
      <c r="F100" s="377"/>
    </row>
    <row r="101" spans="2:6" x14ac:dyDescent="0.2">
      <c r="B101" s="369" t="s">
        <v>811</v>
      </c>
      <c r="C101" s="369" t="s">
        <v>820</v>
      </c>
      <c r="D101" s="369" t="s">
        <v>843</v>
      </c>
      <c r="E101" s="385"/>
      <c r="F101" s="377"/>
    </row>
    <row r="102" spans="2:6" x14ac:dyDescent="0.2">
      <c r="B102" s="369" t="s">
        <v>811</v>
      </c>
      <c r="C102" s="369" t="s">
        <v>820</v>
      </c>
      <c r="D102" s="369" t="s">
        <v>844</v>
      </c>
      <c r="E102" s="385"/>
      <c r="F102" s="377"/>
    </row>
    <row r="103" spans="2:6" x14ac:dyDescent="0.2">
      <c r="B103" s="369" t="s">
        <v>811</v>
      </c>
      <c r="C103" s="369" t="s">
        <v>820</v>
      </c>
      <c r="D103" s="369" t="s">
        <v>845</v>
      </c>
      <c r="E103" s="385"/>
      <c r="F103" s="377"/>
    </row>
    <row r="104" spans="2:6" x14ac:dyDescent="0.2">
      <c r="B104" s="369" t="s">
        <v>811</v>
      </c>
      <c r="C104" s="369" t="s">
        <v>820</v>
      </c>
      <c r="D104" s="369" t="s">
        <v>846</v>
      </c>
      <c r="E104" s="385"/>
      <c r="F104" s="377"/>
    </row>
    <row r="105" spans="2:6" x14ac:dyDescent="0.2">
      <c r="B105" s="369" t="s">
        <v>811</v>
      </c>
      <c r="C105" s="369" t="s">
        <v>820</v>
      </c>
      <c r="D105" s="369" t="s">
        <v>847</v>
      </c>
      <c r="E105" s="385"/>
      <c r="F105" s="377"/>
    </row>
    <row r="106" spans="2:6" x14ac:dyDescent="0.2">
      <c r="B106" s="369" t="s">
        <v>811</v>
      </c>
      <c r="C106" s="369" t="s">
        <v>820</v>
      </c>
      <c r="D106" s="369" t="s">
        <v>848</v>
      </c>
      <c r="E106" s="385"/>
      <c r="F106" s="377"/>
    </row>
    <row r="107" spans="2:6" x14ac:dyDescent="0.2">
      <c r="B107" s="369" t="s">
        <v>811</v>
      </c>
      <c r="C107" s="369" t="s">
        <v>820</v>
      </c>
      <c r="D107" s="369" t="s">
        <v>849</v>
      </c>
      <c r="E107" s="385"/>
      <c r="F107" s="377"/>
    </row>
    <row r="108" spans="2:6" x14ac:dyDescent="0.2">
      <c r="B108" s="369" t="s">
        <v>811</v>
      </c>
      <c r="C108" s="369" t="s">
        <v>820</v>
      </c>
      <c r="D108" s="369" t="s">
        <v>850</v>
      </c>
      <c r="E108" s="385"/>
      <c r="F108" s="377"/>
    </row>
    <row r="109" spans="2:6" x14ac:dyDescent="0.2">
      <c r="B109" s="369" t="s">
        <v>811</v>
      </c>
      <c r="C109" s="369" t="s">
        <v>820</v>
      </c>
      <c r="D109" s="369" t="s">
        <v>851</v>
      </c>
      <c r="E109" s="385"/>
      <c r="F109" s="377"/>
    </row>
    <row r="110" spans="2:6" x14ac:dyDescent="0.2">
      <c r="B110" s="369" t="s">
        <v>811</v>
      </c>
      <c r="C110" s="369" t="s">
        <v>820</v>
      </c>
      <c r="D110" s="369" t="s">
        <v>852</v>
      </c>
      <c r="E110" s="385"/>
      <c r="F110" s="377"/>
    </row>
    <row r="111" spans="2:6" x14ac:dyDescent="0.2">
      <c r="B111" s="369" t="s">
        <v>811</v>
      </c>
      <c r="C111" s="369" t="s">
        <v>820</v>
      </c>
      <c r="D111" s="369" t="s">
        <v>853</v>
      </c>
      <c r="E111" s="385"/>
      <c r="F111" s="377"/>
    </row>
    <row r="112" spans="2:6" x14ac:dyDescent="0.2">
      <c r="B112" s="369" t="s">
        <v>811</v>
      </c>
      <c r="C112" s="369" t="s">
        <v>820</v>
      </c>
      <c r="D112" s="369" t="s">
        <v>854</v>
      </c>
      <c r="E112" s="385"/>
      <c r="F112" s="377"/>
    </row>
    <row r="113" spans="2:6" x14ac:dyDescent="0.2">
      <c r="B113" s="369" t="s">
        <v>811</v>
      </c>
      <c r="C113" s="369" t="s">
        <v>820</v>
      </c>
      <c r="D113" s="369" t="s">
        <v>855</v>
      </c>
      <c r="E113" s="385"/>
      <c r="F113" s="377"/>
    </row>
    <row r="114" spans="2:6" x14ac:dyDescent="0.2">
      <c r="B114" s="369" t="s">
        <v>811</v>
      </c>
      <c r="C114" s="369" t="s">
        <v>820</v>
      </c>
      <c r="D114" s="369" t="s">
        <v>856</v>
      </c>
      <c r="E114" s="385"/>
      <c r="F114" s="377"/>
    </row>
    <row r="115" spans="2:6" x14ac:dyDescent="0.2">
      <c r="B115" s="369" t="s">
        <v>811</v>
      </c>
      <c r="C115" s="369" t="s">
        <v>820</v>
      </c>
      <c r="D115" s="369" t="s">
        <v>857</v>
      </c>
      <c r="E115" s="385"/>
      <c r="F115" s="377"/>
    </row>
    <row r="116" spans="2:6" x14ac:dyDescent="0.2">
      <c r="B116" s="369" t="s">
        <v>811</v>
      </c>
      <c r="C116" s="369" t="s">
        <v>820</v>
      </c>
      <c r="D116" s="369" t="s">
        <v>858</v>
      </c>
      <c r="E116" s="385"/>
      <c r="F116" s="377"/>
    </row>
    <row r="117" spans="2:6" x14ac:dyDescent="0.2">
      <c r="B117" s="369" t="s">
        <v>811</v>
      </c>
      <c r="C117" s="369" t="s">
        <v>820</v>
      </c>
      <c r="D117" s="369" t="s">
        <v>859</v>
      </c>
      <c r="E117" s="385"/>
      <c r="F117" s="377"/>
    </row>
    <row r="118" spans="2:6" x14ac:dyDescent="0.2">
      <c r="B118" s="369" t="s">
        <v>811</v>
      </c>
      <c r="C118" s="369" t="s">
        <v>820</v>
      </c>
      <c r="D118" s="369" t="s">
        <v>860</v>
      </c>
      <c r="E118" s="385"/>
      <c r="F118" s="377"/>
    </row>
    <row r="119" spans="2:6" x14ac:dyDescent="0.2">
      <c r="B119" s="369" t="s">
        <v>811</v>
      </c>
      <c r="C119" s="369" t="s">
        <v>820</v>
      </c>
      <c r="D119" s="369" t="s">
        <v>861</v>
      </c>
      <c r="E119" s="385"/>
      <c r="F119" s="377"/>
    </row>
    <row r="120" spans="2:6" x14ac:dyDescent="0.2">
      <c r="B120" s="369" t="s">
        <v>811</v>
      </c>
      <c r="C120" s="369" t="s">
        <v>820</v>
      </c>
      <c r="D120" s="369" t="s">
        <v>862</v>
      </c>
      <c r="E120" s="385"/>
      <c r="F120" s="377"/>
    </row>
    <row r="121" spans="2:6" x14ac:dyDescent="0.2">
      <c r="B121" s="369" t="s">
        <v>811</v>
      </c>
      <c r="C121" s="369" t="s">
        <v>820</v>
      </c>
      <c r="D121" s="369" t="s">
        <v>863</v>
      </c>
      <c r="E121" s="385"/>
      <c r="F121" s="377"/>
    </row>
    <row r="122" spans="2:6" x14ac:dyDescent="0.2">
      <c r="B122" s="369" t="s">
        <v>811</v>
      </c>
      <c r="C122" s="369" t="s">
        <v>820</v>
      </c>
      <c r="D122" s="369" t="s">
        <v>864</v>
      </c>
      <c r="E122" s="385"/>
      <c r="F122" s="377"/>
    </row>
    <row r="123" spans="2:6" x14ac:dyDescent="0.2">
      <c r="B123" s="369" t="s">
        <v>811</v>
      </c>
      <c r="C123" s="369" t="s">
        <v>820</v>
      </c>
      <c r="D123" s="369" t="s">
        <v>865</v>
      </c>
      <c r="E123" s="385"/>
      <c r="F123" s="377"/>
    </row>
    <row r="124" spans="2:6" x14ac:dyDescent="0.2">
      <c r="B124" s="369" t="s">
        <v>811</v>
      </c>
      <c r="C124" s="369" t="s">
        <v>820</v>
      </c>
      <c r="D124" s="369" t="s">
        <v>866</v>
      </c>
      <c r="E124" s="385"/>
      <c r="F124" s="377"/>
    </row>
    <row r="125" spans="2:6" x14ac:dyDescent="0.2">
      <c r="B125" s="369" t="s">
        <v>811</v>
      </c>
      <c r="C125" s="369" t="s">
        <v>820</v>
      </c>
      <c r="D125" s="369" t="s">
        <v>867</v>
      </c>
      <c r="E125" s="389"/>
      <c r="F125" s="377"/>
    </row>
    <row r="126" spans="2:6" x14ac:dyDescent="0.2">
      <c r="B126" s="369" t="s">
        <v>811</v>
      </c>
      <c r="C126" s="369" t="s">
        <v>820</v>
      </c>
      <c r="D126" s="369" t="s">
        <v>868</v>
      </c>
      <c r="E126" s="389"/>
      <c r="F126" s="377"/>
    </row>
    <row r="127" spans="2:6" x14ac:dyDescent="0.2">
      <c r="B127" s="369" t="s">
        <v>811</v>
      </c>
      <c r="C127" s="369" t="s">
        <v>820</v>
      </c>
      <c r="D127" s="369" t="s">
        <v>869</v>
      </c>
      <c r="E127" s="389"/>
      <c r="F127" s="377"/>
    </row>
    <row r="128" spans="2:6" x14ac:dyDescent="0.2">
      <c r="B128" s="369" t="s">
        <v>811</v>
      </c>
      <c r="C128" s="369" t="s">
        <v>820</v>
      </c>
      <c r="D128" s="369" t="s">
        <v>870</v>
      </c>
      <c r="E128" s="389"/>
      <c r="F128" s="377"/>
    </row>
    <row r="129" spans="2:6" x14ac:dyDescent="0.2">
      <c r="B129" s="369" t="s">
        <v>811</v>
      </c>
      <c r="C129" s="369" t="s">
        <v>820</v>
      </c>
      <c r="D129" s="369" t="s">
        <v>871</v>
      </c>
      <c r="E129" s="389"/>
      <c r="F129" s="377"/>
    </row>
    <row r="130" spans="2:6" x14ac:dyDescent="0.2">
      <c r="B130" s="369" t="s">
        <v>811</v>
      </c>
      <c r="C130" s="369" t="s">
        <v>820</v>
      </c>
      <c r="D130" s="369" t="s">
        <v>872</v>
      </c>
      <c r="E130" s="389"/>
      <c r="F130" s="377"/>
    </row>
    <row r="131" spans="2:6" x14ac:dyDescent="0.2">
      <c r="B131" s="369" t="s">
        <v>811</v>
      </c>
      <c r="C131" s="369" t="s">
        <v>820</v>
      </c>
      <c r="D131" s="369" t="s">
        <v>873</v>
      </c>
      <c r="E131" s="389"/>
      <c r="F131" s="377"/>
    </row>
    <row r="132" spans="2:6" x14ac:dyDescent="0.2">
      <c r="B132" s="369" t="s">
        <v>811</v>
      </c>
      <c r="C132" s="369" t="s">
        <v>820</v>
      </c>
      <c r="D132" s="369" t="s">
        <v>874</v>
      </c>
      <c r="E132" s="389"/>
      <c r="F132" s="377"/>
    </row>
    <row r="133" spans="2:6" x14ac:dyDescent="0.2">
      <c r="B133" s="369" t="s">
        <v>811</v>
      </c>
      <c r="C133" s="369" t="s">
        <v>820</v>
      </c>
      <c r="D133" s="369" t="s">
        <v>875</v>
      </c>
      <c r="E133" s="389"/>
      <c r="F133" s="377"/>
    </row>
    <row r="134" spans="2:6" x14ac:dyDescent="0.2">
      <c r="B134" s="369" t="s">
        <v>811</v>
      </c>
      <c r="C134" s="369" t="s">
        <v>820</v>
      </c>
      <c r="D134" s="369" t="s">
        <v>876</v>
      </c>
      <c r="E134" s="389"/>
      <c r="F134" s="377"/>
    </row>
    <row r="135" spans="2:6" x14ac:dyDescent="0.2">
      <c r="B135" s="369" t="s">
        <v>811</v>
      </c>
      <c r="C135" s="369" t="s">
        <v>820</v>
      </c>
      <c r="D135" s="369" t="s">
        <v>877</v>
      </c>
      <c r="E135" s="389"/>
      <c r="F135" s="377"/>
    </row>
    <row r="136" spans="2:6" x14ac:dyDescent="0.2">
      <c r="B136" s="369" t="s">
        <v>811</v>
      </c>
      <c r="C136" s="369" t="s">
        <v>820</v>
      </c>
      <c r="D136" s="369" t="s">
        <v>878</v>
      </c>
      <c r="E136" s="389"/>
      <c r="F136" s="377"/>
    </row>
    <row r="137" spans="2:6" x14ac:dyDescent="0.2">
      <c r="B137" s="369" t="s">
        <v>811</v>
      </c>
      <c r="C137" s="369" t="s">
        <v>820</v>
      </c>
      <c r="D137" s="369" t="s">
        <v>879</v>
      </c>
      <c r="E137" s="389"/>
      <c r="F137" s="377"/>
    </row>
    <row r="138" spans="2:6" x14ac:dyDescent="0.2">
      <c r="B138" s="369" t="s">
        <v>811</v>
      </c>
      <c r="C138" s="369" t="s">
        <v>820</v>
      </c>
      <c r="D138" s="369" t="s">
        <v>880</v>
      </c>
      <c r="E138" s="389"/>
      <c r="F138" s="377"/>
    </row>
    <row r="139" spans="2:6" x14ac:dyDescent="0.2">
      <c r="B139" s="369" t="s">
        <v>811</v>
      </c>
      <c r="C139" s="369" t="s">
        <v>820</v>
      </c>
      <c r="D139" s="369" t="s">
        <v>881</v>
      </c>
      <c r="E139" s="389"/>
      <c r="F139" s="377"/>
    </row>
    <row r="140" spans="2:6" x14ac:dyDescent="0.2">
      <c r="B140" s="369" t="s">
        <v>811</v>
      </c>
      <c r="C140" s="369" t="s">
        <v>820</v>
      </c>
      <c r="D140" s="369" t="s">
        <v>882</v>
      </c>
      <c r="E140" s="389"/>
      <c r="F140" s="377"/>
    </row>
    <row r="141" spans="2:6" x14ac:dyDescent="0.2">
      <c r="B141" s="369" t="s">
        <v>811</v>
      </c>
      <c r="C141" s="369" t="s">
        <v>820</v>
      </c>
      <c r="D141" s="369" t="s">
        <v>883</v>
      </c>
      <c r="E141" s="389"/>
      <c r="F141" s="377"/>
    </row>
    <row r="142" spans="2:6" x14ac:dyDescent="0.2">
      <c r="B142" s="369" t="s">
        <v>811</v>
      </c>
      <c r="C142" s="369" t="s">
        <v>820</v>
      </c>
      <c r="D142" s="369" t="s">
        <v>884</v>
      </c>
      <c r="E142" s="389"/>
      <c r="F142" s="377"/>
    </row>
    <row r="143" spans="2:6" x14ac:dyDescent="0.2">
      <c r="B143" s="369" t="s">
        <v>811</v>
      </c>
      <c r="C143" s="369" t="s">
        <v>820</v>
      </c>
      <c r="D143" s="369" t="s">
        <v>885</v>
      </c>
      <c r="E143" s="389"/>
      <c r="F143" s="377"/>
    </row>
    <row r="144" spans="2:6" x14ac:dyDescent="0.2">
      <c r="B144" s="369" t="s">
        <v>811</v>
      </c>
      <c r="C144" s="369" t="s">
        <v>820</v>
      </c>
      <c r="D144" s="369" t="s">
        <v>886</v>
      </c>
      <c r="E144" s="389"/>
      <c r="F144" s="377"/>
    </row>
    <row r="145" spans="2:6" x14ac:dyDescent="0.2">
      <c r="B145" s="369" t="s">
        <v>811</v>
      </c>
      <c r="C145" s="369" t="s">
        <v>820</v>
      </c>
      <c r="D145" s="369" t="s">
        <v>887</v>
      </c>
      <c r="E145" s="389"/>
      <c r="F145" s="377"/>
    </row>
    <row r="146" spans="2:6" x14ac:dyDescent="0.2">
      <c r="B146" s="369" t="s">
        <v>811</v>
      </c>
      <c r="C146" s="369" t="s">
        <v>820</v>
      </c>
      <c r="D146" s="369" t="s">
        <v>888</v>
      </c>
      <c r="E146" s="389"/>
      <c r="F146" s="377"/>
    </row>
    <row r="147" spans="2:6" x14ac:dyDescent="0.2">
      <c r="B147" s="369" t="s">
        <v>811</v>
      </c>
      <c r="C147" s="369" t="s">
        <v>820</v>
      </c>
      <c r="D147" s="369" t="s">
        <v>889</v>
      </c>
      <c r="E147" s="389"/>
      <c r="F147" s="377"/>
    </row>
    <row r="148" spans="2:6" x14ac:dyDescent="0.2">
      <c r="B148" s="369" t="s">
        <v>811</v>
      </c>
      <c r="C148" s="369" t="s">
        <v>820</v>
      </c>
      <c r="D148" s="369" t="s">
        <v>890</v>
      </c>
      <c r="E148" s="389"/>
      <c r="F148" s="377"/>
    </row>
    <row r="149" spans="2:6" x14ac:dyDescent="0.2">
      <c r="B149" s="369" t="s">
        <v>811</v>
      </c>
      <c r="C149" s="369" t="s">
        <v>820</v>
      </c>
      <c r="D149" s="369" t="s">
        <v>891</v>
      </c>
      <c r="E149" s="389"/>
      <c r="F149" s="377"/>
    </row>
    <row r="150" spans="2:6" x14ac:dyDescent="0.2">
      <c r="B150" s="369" t="s">
        <v>811</v>
      </c>
      <c r="C150" s="369" t="s">
        <v>820</v>
      </c>
      <c r="D150" s="369" t="s">
        <v>892</v>
      </c>
      <c r="E150" s="389"/>
      <c r="F150" s="377"/>
    </row>
    <row r="151" spans="2:6" x14ac:dyDescent="0.2">
      <c r="B151" s="369" t="s">
        <v>811</v>
      </c>
      <c r="C151" s="369" t="s">
        <v>820</v>
      </c>
      <c r="D151" s="369" t="s">
        <v>893</v>
      </c>
      <c r="E151" s="389"/>
      <c r="F151" s="377"/>
    </row>
    <row r="152" spans="2:6" x14ac:dyDescent="0.2">
      <c r="B152" s="369" t="s">
        <v>811</v>
      </c>
      <c r="C152" s="369" t="s">
        <v>820</v>
      </c>
      <c r="D152" s="369" t="s">
        <v>894</v>
      </c>
      <c r="E152" s="389"/>
      <c r="F152" s="377"/>
    </row>
    <row r="153" spans="2:6" x14ac:dyDescent="0.2">
      <c r="B153" s="369" t="s">
        <v>811</v>
      </c>
      <c r="C153" s="369" t="s">
        <v>820</v>
      </c>
      <c r="D153" s="369" t="s">
        <v>895</v>
      </c>
      <c r="E153" s="389"/>
      <c r="F153" s="377"/>
    </row>
    <row r="154" spans="2:6" x14ac:dyDescent="0.2">
      <c r="B154" s="369" t="s">
        <v>811</v>
      </c>
      <c r="C154" s="369" t="s">
        <v>820</v>
      </c>
      <c r="D154" s="369" t="s">
        <v>896</v>
      </c>
      <c r="E154" s="389"/>
      <c r="F154" s="377"/>
    </row>
    <row r="155" spans="2:6" x14ac:dyDescent="0.2">
      <c r="B155" s="369" t="s">
        <v>811</v>
      </c>
      <c r="C155" s="369" t="s">
        <v>820</v>
      </c>
      <c r="D155" s="369" t="s">
        <v>897</v>
      </c>
      <c r="E155" s="389"/>
      <c r="F155" s="377"/>
    </row>
    <row r="156" spans="2:6" x14ac:dyDescent="0.2">
      <c r="B156" s="369" t="s">
        <v>811</v>
      </c>
      <c r="C156" s="369" t="s">
        <v>820</v>
      </c>
      <c r="D156" s="369" t="s">
        <v>898</v>
      </c>
      <c r="E156" s="389"/>
      <c r="F156" s="377"/>
    </row>
    <row r="157" spans="2:6" x14ac:dyDescent="0.2">
      <c r="B157" s="369" t="s">
        <v>811</v>
      </c>
      <c r="C157" s="369" t="s">
        <v>820</v>
      </c>
      <c r="D157" s="369" t="s">
        <v>899</v>
      </c>
      <c r="E157" s="389"/>
      <c r="F157" s="377"/>
    </row>
    <row r="158" spans="2:6" x14ac:dyDescent="0.2">
      <c r="B158" s="369" t="s">
        <v>811</v>
      </c>
      <c r="C158" s="369" t="s">
        <v>820</v>
      </c>
      <c r="D158" s="369" t="s">
        <v>900</v>
      </c>
      <c r="E158" s="389"/>
      <c r="F158" s="377"/>
    </row>
    <row r="159" spans="2:6" x14ac:dyDescent="0.2">
      <c r="B159" s="369" t="s">
        <v>811</v>
      </c>
      <c r="C159" s="369" t="s">
        <v>820</v>
      </c>
      <c r="D159" s="369" t="s">
        <v>901</v>
      </c>
      <c r="E159" s="389"/>
      <c r="F159" s="377"/>
    </row>
    <row r="160" spans="2:6" x14ac:dyDescent="0.2">
      <c r="B160" s="369" t="s">
        <v>811</v>
      </c>
      <c r="C160" s="369" t="s">
        <v>820</v>
      </c>
      <c r="D160" s="369" t="s">
        <v>902</v>
      </c>
      <c r="E160" s="389"/>
      <c r="F160" s="377"/>
    </row>
    <row r="161" spans="2:6" x14ac:dyDescent="0.2">
      <c r="B161" s="369" t="s">
        <v>811</v>
      </c>
      <c r="C161" s="369" t="s">
        <v>820</v>
      </c>
      <c r="D161" s="369" t="s">
        <v>903</v>
      </c>
      <c r="E161" s="389"/>
      <c r="F161" s="377"/>
    </row>
    <row r="162" spans="2:6" x14ac:dyDescent="0.2">
      <c r="B162" s="369" t="s">
        <v>811</v>
      </c>
      <c r="C162" s="369" t="s">
        <v>820</v>
      </c>
      <c r="D162" s="369" t="s">
        <v>904</v>
      </c>
      <c r="E162" s="389"/>
      <c r="F162" s="377"/>
    </row>
    <row r="163" spans="2:6" x14ac:dyDescent="0.2">
      <c r="B163" s="369" t="s">
        <v>811</v>
      </c>
      <c r="C163" s="369" t="s">
        <v>820</v>
      </c>
      <c r="D163" s="369" t="s">
        <v>905</v>
      </c>
      <c r="E163" s="389"/>
      <c r="F163" s="377"/>
    </row>
    <row r="164" spans="2:6" x14ac:dyDescent="0.2">
      <c r="B164" s="369" t="s">
        <v>811</v>
      </c>
      <c r="C164" s="369" t="s">
        <v>820</v>
      </c>
      <c r="D164" s="369" t="s">
        <v>906</v>
      </c>
      <c r="E164" s="389"/>
      <c r="F164" s="377"/>
    </row>
    <row r="165" spans="2:6" x14ac:dyDescent="0.2">
      <c r="B165" s="369" t="s">
        <v>811</v>
      </c>
      <c r="C165" s="369" t="s">
        <v>820</v>
      </c>
      <c r="D165" s="369" t="s">
        <v>907</v>
      </c>
      <c r="E165" s="390"/>
      <c r="F165" s="377"/>
    </row>
    <row r="166" spans="2:6" x14ac:dyDescent="0.2">
      <c r="B166" s="369" t="s">
        <v>811</v>
      </c>
      <c r="C166" s="369" t="s">
        <v>820</v>
      </c>
      <c r="D166" s="369" t="s">
        <v>908</v>
      </c>
      <c r="E166" s="390"/>
      <c r="F166" s="377"/>
    </row>
    <row r="167" spans="2:6" x14ac:dyDescent="0.2">
      <c r="B167" s="369" t="s">
        <v>811</v>
      </c>
      <c r="C167" s="369" t="s">
        <v>820</v>
      </c>
      <c r="D167" s="369" t="s">
        <v>909</v>
      </c>
      <c r="E167" s="390"/>
      <c r="F167" s="377"/>
    </row>
    <row r="168" spans="2:6" x14ac:dyDescent="0.2">
      <c r="B168" s="369" t="s">
        <v>811</v>
      </c>
      <c r="C168" s="369" t="s">
        <v>820</v>
      </c>
      <c r="D168" s="369" t="s">
        <v>910</v>
      </c>
      <c r="E168" s="390"/>
      <c r="F168" s="377"/>
    </row>
    <row r="169" spans="2:6" x14ac:dyDescent="0.2">
      <c r="B169" s="369" t="s">
        <v>811</v>
      </c>
      <c r="C169" s="369" t="s">
        <v>820</v>
      </c>
      <c r="D169" s="369" t="s">
        <v>911</v>
      </c>
      <c r="E169" s="390"/>
      <c r="F169" s="377"/>
    </row>
    <row r="170" spans="2:6" x14ac:dyDescent="0.2">
      <c r="B170" s="369" t="s">
        <v>811</v>
      </c>
      <c r="C170" s="369" t="s">
        <v>820</v>
      </c>
      <c r="D170" s="369" t="s">
        <v>912</v>
      </c>
      <c r="E170" s="390"/>
      <c r="F170" s="377"/>
    </row>
    <row r="171" spans="2:6" x14ac:dyDescent="0.2">
      <c r="B171" s="369" t="s">
        <v>811</v>
      </c>
      <c r="C171" s="369" t="s">
        <v>820</v>
      </c>
      <c r="D171" s="369" t="s">
        <v>913</v>
      </c>
      <c r="E171" s="390"/>
      <c r="F171" s="377"/>
    </row>
    <row r="172" spans="2:6" x14ac:dyDescent="0.2">
      <c r="B172" s="369" t="s">
        <v>811</v>
      </c>
      <c r="C172" s="369" t="s">
        <v>820</v>
      </c>
      <c r="D172" s="369" t="s">
        <v>914</v>
      </c>
      <c r="E172" s="390"/>
      <c r="F172" s="377"/>
    </row>
    <row r="173" spans="2:6" x14ac:dyDescent="0.2">
      <c r="B173" s="369" t="s">
        <v>811</v>
      </c>
      <c r="C173" s="369" t="s">
        <v>820</v>
      </c>
      <c r="D173" s="369" t="s">
        <v>915</v>
      </c>
      <c r="E173" s="390"/>
      <c r="F173" s="377"/>
    </row>
    <row r="174" spans="2:6" x14ac:dyDescent="0.2">
      <c r="B174" s="369" t="s">
        <v>811</v>
      </c>
      <c r="C174" s="369" t="s">
        <v>820</v>
      </c>
      <c r="D174" s="369" t="s">
        <v>916</v>
      </c>
      <c r="E174" s="390"/>
      <c r="F174" s="377"/>
    </row>
    <row r="175" spans="2:6" x14ac:dyDescent="0.2">
      <c r="B175" s="369" t="s">
        <v>811</v>
      </c>
      <c r="C175" s="369" t="s">
        <v>820</v>
      </c>
      <c r="D175" s="369" t="s">
        <v>917</v>
      </c>
      <c r="E175" s="390"/>
      <c r="F175" s="377"/>
    </row>
    <row r="176" spans="2:6" x14ac:dyDescent="0.2">
      <c r="B176" s="369" t="s">
        <v>811</v>
      </c>
      <c r="C176" s="369" t="s">
        <v>820</v>
      </c>
      <c r="D176" s="369" t="s">
        <v>918</v>
      </c>
      <c r="E176" s="390"/>
      <c r="F176" s="377"/>
    </row>
    <row r="177" spans="2:6" x14ac:dyDescent="0.2">
      <c r="B177" s="369" t="s">
        <v>811</v>
      </c>
      <c r="C177" s="369" t="s">
        <v>820</v>
      </c>
      <c r="D177" s="369" t="s">
        <v>919</v>
      </c>
      <c r="E177" s="390"/>
      <c r="F177" s="377"/>
    </row>
    <row r="178" spans="2:6" x14ac:dyDescent="0.2">
      <c r="B178" s="369" t="s">
        <v>811</v>
      </c>
      <c r="C178" s="369" t="s">
        <v>820</v>
      </c>
      <c r="D178" s="369" t="s">
        <v>920</v>
      </c>
      <c r="E178" s="390"/>
      <c r="F178" s="377"/>
    </row>
    <row r="179" spans="2:6" x14ac:dyDescent="0.2">
      <c r="B179" s="369" t="s">
        <v>811</v>
      </c>
      <c r="C179" s="369" t="s">
        <v>820</v>
      </c>
      <c r="D179" s="369" t="s">
        <v>921</v>
      </c>
      <c r="E179" s="390"/>
      <c r="F179" s="377"/>
    </row>
    <row r="180" spans="2:6" x14ac:dyDescent="0.2">
      <c r="B180" s="369" t="s">
        <v>811</v>
      </c>
      <c r="C180" s="369" t="s">
        <v>820</v>
      </c>
      <c r="D180" s="369" t="s">
        <v>922</v>
      </c>
      <c r="E180" s="390"/>
      <c r="F180" s="377"/>
    </row>
    <row r="181" spans="2:6" x14ac:dyDescent="0.2">
      <c r="B181" s="369" t="s">
        <v>811</v>
      </c>
      <c r="C181" s="369" t="s">
        <v>820</v>
      </c>
      <c r="D181" s="369" t="s">
        <v>923</v>
      </c>
      <c r="E181" s="390"/>
      <c r="F181" s="377"/>
    </row>
    <row r="182" spans="2:6" x14ac:dyDescent="0.2">
      <c r="B182" s="369" t="s">
        <v>811</v>
      </c>
      <c r="C182" s="369" t="s">
        <v>820</v>
      </c>
      <c r="D182" s="369" t="s">
        <v>924</v>
      </c>
      <c r="E182" s="390"/>
      <c r="F182" s="377"/>
    </row>
    <row r="183" spans="2:6" x14ac:dyDescent="0.2">
      <c r="B183" s="369" t="s">
        <v>811</v>
      </c>
      <c r="C183" s="369" t="s">
        <v>820</v>
      </c>
      <c r="D183" s="369" t="s">
        <v>925</v>
      </c>
      <c r="E183" s="390"/>
      <c r="F183" s="377"/>
    </row>
    <row r="184" spans="2:6" x14ac:dyDescent="0.2">
      <c r="B184" s="369" t="s">
        <v>811</v>
      </c>
      <c r="C184" s="369" t="s">
        <v>820</v>
      </c>
      <c r="D184" s="369" t="s">
        <v>926</v>
      </c>
      <c r="E184" s="390"/>
      <c r="F184" s="377"/>
    </row>
    <row r="185" spans="2:6" x14ac:dyDescent="0.2">
      <c r="B185" s="369" t="s">
        <v>811</v>
      </c>
      <c r="C185" s="369" t="s">
        <v>820</v>
      </c>
      <c r="D185" s="369" t="s">
        <v>927</v>
      </c>
      <c r="E185" s="390"/>
      <c r="F185" s="377"/>
    </row>
    <row r="186" spans="2:6" x14ac:dyDescent="0.2">
      <c r="B186" s="369" t="s">
        <v>811</v>
      </c>
      <c r="C186" s="369" t="s">
        <v>820</v>
      </c>
      <c r="D186" s="369" t="s">
        <v>928</v>
      </c>
      <c r="E186" s="390"/>
      <c r="F186" s="377"/>
    </row>
    <row r="187" spans="2:6" x14ac:dyDescent="0.2">
      <c r="B187" s="369" t="s">
        <v>811</v>
      </c>
      <c r="C187" s="369" t="s">
        <v>820</v>
      </c>
      <c r="D187" s="369" t="s">
        <v>929</v>
      </c>
      <c r="E187" s="390"/>
      <c r="F187" s="377"/>
    </row>
    <row r="188" spans="2:6" x14ac:dyDescent="0.2">
      <c r="B188" s="369" t="s">
        <v>811</v>
      </c>
      <c r="C188" s="369" t="s">
        <v>820</v>
      </c>
      <c r="D188" s="369" t="s">
        <v>930</v>
      </c>
      <c r="E188" s="390"/>
      <c r="F188" s="377"/>
    </row>
    <row r="189" spans="2:6" x14ac:dyDescent="0.2">
      <c r="B189" s="369" t="s">
        <v>811</v>
      </c>
      <c r="C189" s="369" t="s">
        <v>820</v>
      </c>
      <c r="D189" s="369" t="s">
        <v>931</v>
      </c>
      <c r="E189" s="390"/>
      <c r="F189" s="377"/>
    </row>
    <row r="190" spans="2:6" x14ac:dyDescent="0.2">
      <c r="B190" s="369" t="s">
        <v>811</v>
      </c>
      <c r="C190" s="369" t="s">
        <v>820</v>
      </c>
      <c r="D190" s="369" t="s">
        <v>932</v>
      </c>
      <c r="E190" s="390"/>
      <c r="F190" s="377"/>
    </row>
    <row r="191" spans="2:6" x14ac:dyDescent="0.2">
      <c r="B191" s="369" t="s">
        <v>811</v>
      </c>
      <c r="C191" s="369" t="s">
        <v>820</v>
      </c>
      <c r="D191" s="369" t="s">
        <v>933</v>
      </c>
      <c r="E191" s="390"/>
      <c r="F191" s="377"/>
    </row>
    <row r="192" spans="2:6" x14ac:dyDescent="0.2">
      <c r="B192" s="369" t="s">
        <v>811</v>
      </c>
      <c r="C192" s="369" t="s">
        <v>820</v>
      </c>
      <c r="D192" s="369" t="s">
        <v>934</v>
      </c>
      <c r="E192" s="390"/>
      <c r="F192" s="377"/>
    </row>
    <row r="193" spans="2:6" x14ac:dyDescent="0.2">
      <c r="B193" s="369" t="s">
        <v>811</v>
      </c>
      <c r="C193" s="369" t="s">
        <v>820</v>
      </c>
      <c r="D193" s="369" t="s">
        <v>935</v>
      </c>
      <c r="E193" s="390"/>
      <c r="F193" s="377"/>
    </row>
    <row r="194" spans="2:6" x14ac:dyDescent="0.2">
      <c r="B194" s="369" t="s">
        <v>811</v>
      </c>
      <c r="C194" s="369" t="s">
        <v>820</v>
      </c>
      <c r="D194" s="369" t="s">
        <v>936</v>
      </c>
      <c r="E194" s="390"/>
      <c r="F194" s="377"/>
    </row>
    <row r="195" spans="2:6" x14ac:dyDescent="0.2">
      <c r="B195" s="369" t="s">
        <v>811</v>
      </c>
      <c r="C195" s="369" t="s">
        <v>820</v>
      </c>
      <c r="D195" s="369" t="s">
        <v>937</v>
      </c>
      <c r="E195" s="390"/>
      <c r="F195" s="377"/>
    </row>
    <row r="196" spans="2:6" x14ac:dyDescent="0.2">
      <c r="B196" s="369" t="s">
        <v>811</v>
      </c>
      <c r="C196" s="369" t="s">
        <v>820</v>
      </c>
      <c r="D196" s="369" t="s">
        <v>938</v>
      </c>
      <c r="E196" s="390"/>
      <c r="F196" s="377"/>
    </row>
    <row r="197" spans="2:6" x14ac:dyDescent="0.2">
      <c r="B197" s="369" t="s">
        <v>811</v>
      </c>
      <c r="C197" s="369" t="s">
        <v>820</v>
      </c>
      <c r="D197" s="369" t="s">
        <v>939</v>
      </c>
      <c r="E197" s="390"/>
      <c r="F197" s="377"/>
    </row>
    <row r="198" spans="2:6" x14ac:dyDescent="0.2">
      <c r="B198" s="369" t="s">
        <v>811</v>
      </c>
      <c r="C198" s="369" t="s">
        <v>820</v>
      </c>
      <c r="D198" s="369" t="s">
        <v>940</v>
      </c>
      <c r="E198" s="390"/>
      <c r="F198" s="377"/>
    </row>
    <row r="199" spans="2:6" x14ac:dyDescent="0.2">
      <c r="B199" s="369" t="s">
        <v>811</v>
      </c>
      <c r="C199" s="369" t="s">
        <v>820</v>
      </c>
      <c r="D199" s="369" t="s">
        <v>941</v>
      </c>
      <c r="E199" s="390"/>
      <c r="F199" s="377"/>
    </row>
    <row r="200" spans="2:6" x14ac:dyDescent="0.2">
      <c r="B200" s="369" t="s">
        <v>811</v>
      </c>
      <c r="C200" s="369" t="s">
        <v>820</v>
      </c>
      <c r="D200" s="369" t="s">
        <v>942</v>
      </c>
      <c r="E200" s="390"/>
      <c r="F200" s="377"/>
    </row>
    <row r="201" spans="2:6" x14ac:dyDescent="0.2">
      <c r="B201" s="369" t="s">
        <v>811</v>
      </c>
      <c r="C201" s="369" t="s">
        <v>820</v>
      </c>
      <c r="D201" s="369" t="s">
        <v>943</v>
      </c>
      <c r="E201" s="390"/>
      <c r="F201" s="377"/>
    </row>
    <row r="202" spans="2:6" x14ac:dyDescent="0.2">
      <c r="B202" s="369" t="s">
        <v>811</v>
      </c>
      <c r="C202" s="369" t="s">
        <v>820</v>
      </c>
      <c r="D202" s="369" t="s">
        <v>944</v>
      </c>
      <c r="E202" s="390"/>
      <c r="F202" s="377"/>
    </row>
    <row r="203" spans="2:6" x14ac:dyDescent="0.2">
      <c r="B203" s="369" t="s">
        <v>811</v>
      </c>
      <c r="C203" s="369" t="s">
        <v>820</v>
      </c>
      <c r="D203" s="369" t="s">
        <v>945</v>
      </c>
      <c r="E203" s="390"/>
      <c r="F203" s="377"/>
    </row>
    <row r="204" spans="2:6" x14ac:dyDescent="0.2">
      <c r="B204" s="369" t="s">
        <v>811</v>
      </c>
      <c r="C204" s="369" t="s">
        <v>820</v>
      </c>
      <c r="D204" s="369" t="s">
        <v>946</v>
      </c>
      <c r="E204" s="390"/>
      <c r="F204" s="377"/>
    </row>
    <row r="205" spans="2:6" x14ac:dyDescent="0.2">
      <c r="B205" s="369" t="s">
        <v>811</v>
      </c>
      <c r="C205" s="369" t="s">
        <v>820</v>
      </c>
      <c r="D205" s="369" t="s">
        <v>947</v>
      </c>
      <c r="E205" s="390"/>
      <c r="F205" s="377"/>
    </row>
    <row r="206" spans="2:6" x14ac:dyDescent="0.2">
      <c r="B206" s="369" t="s">
        <v>811</v>
      </c>
      <c r="C206" s="369" t="s">
        <v>820</v>
      </c>
      <c r="D206" s="369" t="s">
        <v>948</v>
      </c>
      <c r="E206" s="390"/>
      <c r="F206" s="377"/>
    </row>
    <row r="207" spans="2:6" x14ac:dyDescent="0.2">
      <c r="B207" s="369" t="s">
        <v>811</v>
      </c>
      <c r="C207" s="369" t="s">
        <v>820</v>
      </c>
      <c r="D207" s="369" t="s">
        <v>949</v>
      </c>
      <c r="E207" s="390"/>
      <c r="F207" s="377"/>
    </row>
    <row r="208" spans="2:6" x14ac:dyDescent="0.2">
      <c r="B208" s="369" t="s">
        <v>811</v>
      </c>
      <c r="C208" s="369" t="s">
        <v>820</v>
      </c>
      <c r="D208" s="369" t="s">
        <v>950</v>
      </c>
      <c r="E208" s="390"/>
      <c r="F208" s="377"/>
    </row>
    <row r="209" spans="2:6" x14ac:dyDescent="0.2">
      <c r="B209" s="369" t="s">
        <v>811</v>
      </c>
      <c r="C209" s="369" t="s">
        <v>820</v>
      </c>
      <c r="D209" s="369" t="s">
        <v>951</v>
      </c>
      <c r="E209" s="390"/>
      <c r="F209" s="377"/>
    </row>
    <row r="210" spans="2:6" x14ac:dyDescent="0.2">
      <c r="B210" s="369" t="s">
        <v>811</v>
      </c>
      <c r="C210" s="369" t="s">
        <v>820</v>
      </c>
      <c r="D210" s="369" t="s">
        <v>952</v>
      </c>
      <c r="E210" s="390"/>
      <c r="F210" s="377"/>
    </row>
    <row r="211" spans="2:6" x14ac:dyDescent="0.2">
      <c r="B211" s="369" t="s">
        <v>811</v>
      </c>
      <c r="C211" s="369" t="s">
        <v>820</v>
      </c>
      <c r="D211" s="369" t="s">
        <v>953</v>
      </c>
      <c r="E211" s="390"/>
      <c r="F211" s="377"/>
    </row>
    <row r="212" spans="2:6" x14ac:dyDescent="0.2">
      <c r="B212" s="369" t="s">
        <v>811</v>
      </c>
      <c r="C212" s="369" t="s">
        <v>820</v>
      </c>
      <c r="D212" s="369" t="s">
        <v>954</v>
      </c>
      <c r="E212" s="390"/>
      <c r="F212" s="377"/>
    </row>
    <row r="213" spans="2:6" x14ac:dyDescent="0.2">
      <c r="B213" s="369" t="s">
        <v>811</v>
      </c>
      <c r="C213" s="369" t="s">
        <v>820</v>
      </c>
      <c r="D213" s="369" t="s">
        <v>955</v>
      </c>
      <c r="E213" s="390"/>
      <c r="F213" s="377"/>
    </row>
    <row r="214" spans="2:6" x14ac:dyDescent="0.2">
      <c r="B214" s="369" t="s">
        <v>811</v>
      </c>
      <c r="C214" s="369" t="s">
        <v>820</v>
      </c>
      <c r="D214" s="369" t="s">
        <v>956</v>
      </c>
      <c r="E214" s="390"/>
      <c r="F214" s="377"/>
    </row>
    <row r="215" spans="2:6" x14ac:dyDescent="0.2">
      <c r="B215" s="369" t="s">
        <v>811</v>
      </c>
      <c r="C215" s="369" t="s">
        <v>820</v>
      </c>
      <c r="D215" s="369" t="s">
        <v>957</v>
      </c>
      <c r="E215" s="390"/>
      <c r="F215" s="377"/>
    </row>
    <row r="216" spans="2:6" x14ac:dyDescent="0.2">
      <c r="B216" s="369" t="s">
        <v>811</v>
      </c>
      <c r="C216" s="369" t="s">
        <v>820</v>
      </c>
      <c r="D216" s="369" t="s">
        <v>958</v>
      </c>
      <c r="E216" s="390"/>
      <c r="F216" s="377"/>
    </row>
    <row r="217" spans="2:6" x14ac:dyDescent="0.2">
      <c r="B217" s="369" t="s">
        <v>811</v>
      </c>
      <c r="C217" s="369" t="s">
        <v>820</v>
      </c>
      <c r="D217" s="369" t="s">
        <v>959</v>
      </c>
      <c r="E217" s="390"/>
      <c r="F217" s="377"/>
    </row>
    <row r="218" spans="2:6" x14ac:dyDescent="0.2">
      <c r="B218" s="369" t="s">
        <v>811</v>
      </c>
      <c r="C218" s="369" t="s">
        <v>820</v>
      </c>
      <c r="D218" s="369" t="s">
        <v>960</v>
      </c>
      <c r="E218" s="390"/>
      <c r="F218" s="377"/>
    </row>
    <row r="219" spans="2:6" x14ac:dyDescent="0.2">
      <c r="B219" s="369" t="s">
        <v>811</v>
      </c>
      <c r="C219" s="369" t="s">
        <v>820</v>
      </c>
      <c r="D219" s="369" t="s">
        <v>961</v>
      </c>
      <c r="E219" s="390"/>
      <c r="F219" s="377"/>
    </row>
    <row r="220" spans="2:6" x14ac:dyDescent="0.2">
      <c r="B220" s="369" t="s">
        <v>811</v>
      </c>
      <c r="C220" s="369" t="s">
        <v>820</v>
      </c>
      <c r="D220" s="369" t="s">
        <v>962</v>
      </c>
      <c r="E220" s="390"/>
      <c r="F220" s="377"/>
    </row>
    <row r="221" spans="2:6" x14ac:dyDescent="0.2">
      <c r="B221" s="369" t="s">
        <v>811</v>
      </c>
      <c r="C221" s="369" t="s">
        <v>820</v>
      </c>
      <c r="D221" s="369" t="s">
        <v>963</v>
      </c>
      <c r="E221" s="390"/>
      <c r="F221" s="377"/>
    </row>
    <row r="222" spans="2:6" x14ac:dyDescent="0.2">
      <c r="B222" s="369" t="s">
        <v>811</v>
      </c>
      <c r="C222" s="369" t="s">
        <v>820</v>
      </c>
      <c r="D222" s="369" t="s">
        <v>964</v>
      </c>
      <c r="E222" s="390"/>
      <c r="F222" s="377"/>
    </row>
    <row r="223" spans="2:6" x14ac:dyDescent="0.2">
      <c r="B223" s="369" t="s">
        <v>811</v>
      </c>
      <c r="C223" s="369" t="s">
        <v>820</v>
      </c>
      <c r="D223" s="369" t="s">
        <v>965</v>
      </c>
      <c r="E223" s="390"/>
      <c r="F223" s="377"/>
    </row>
    <row r="224" spans="2:6" x14ac:dyDescent="0.2">
      <c r="B224" s="369" t="s">
        <v>811</v>
      </c>
      <c r="C224" s="369" t="s">
        <v>820</v>
      </c>
      <c r="D224" s="369" t="s">
        <v>966</v>
      </c>
      <c r="E224" s="390"/>
      <c r="F224" s="377"/>
    </row>
    <row r="225" spans="2:6" x14ac:dyDescent="0.2">
      <c r="B225" s="369" t="s">
        <v>811</v>
      </c>
      <c r="C225" s="369" t="s">
        <v>820</v>
      </c>
      <c r="D225" s="369" t="s">
        <v>967</v>
      </c>
      <c r="E225" s="390"/>
      <c r="F225" s="377"/>
    </row>
    <row r="226" spans="2:6" x14ac:dyDescent="0.2">
      <c r="B226" s="369" t="s">
        <v>811</v>
      </c>
      <c r="C226" s="369" t="s">
        <v>820</v>
      </c>
      <c r="D226" s="369" t="s">
        <v>968</v>
      </c>
      <c r="E226" s="390"/>
      <c r="F226" s="377"/>
    </row>
    <row r="227" spans="2:6" x14ac:dyDescent="0.2">
      <c r="B227" s="369" t="s">
        <v>811</v>
      </c>
      <c r="C227" s="369" t="s">
        <v>820</v>
      </c>
      <c r="D227" s="369" t="s">
        <v>969</v>
      </c>
      <c r="E227" s="390"/>
      <c r="F227" s="377"/>
    </row>
    <row r="228" spans="2:6" x14ac:dyDescent="0.2">
      <c r="B228" s="369" t="s">
        <v>811</v>
      </c>
      <c r="C228" s="369" t="s">
        <v>820</v>
      </c>
      <c r="D228" s="369" t="s">
        <v>970</v>
      </c>
      <c r="E228" s="390"/>
      <c r="F228" s="377"/>
    </row>
    <row r="229" spans="2:6" x14ac:dyDescent="0.2">
      <c r="B229" s="369" t="s">
        <v>811</v>
      </c>
      <c r="C229" s="369" t="s">
        <v>820</v>
      </c>
      <c r="D229" s="369" t="s">
        <v>971</v>
      </c>
      <c r="E229" s="390"/>
      <c r="F229" s="377"/>
    </row>
    <row r="230" spans="2:6" x14ac:dyDescent="0.2">
      <c r="B230" s="369" t="s">
        <v>811</v>
      </c>
      <c r="C230" s="369" t="s">
        <v>820</v>
      </c>
      <c r="D230" s="369" t="s">
        <v>972</v>
      </c>
      <c r="E230" s="390"/>
      <c r="F230" s="377"/>
    </row>
    <row r="231" spans="2:6" x14ac:dyDescent="0.2">
      <c r="B231" s="369" t="s">
        <v>811</v>
      </c>
      <c r="C231" s="369" t="s">
        <v>820</v>
      </c>
      <c r="D231" s="369" t="s">
        <v>973</v>
      </c>
      <c r="E231" s="390"/>
      <c r="F231" s="377"/>
    </row>
    <row r="232" spans="2:6" x14ac:dyDescent="0.2">
      <c r="B232" s="369" t="s">
        <v>811</v>
      </c>
      <c r="C232" s="369" t="s">
        <v>820</v>
      </c>
      <c r="D232" s="369" t="s">
        <v>974</v>
      </c>
      <c r="E232" s="390"/>
      <c r="F232" s="377"/>
    </row>
    <row r="233" spans="2:6" x14ac:dyDescent="0.2">
      <c r="B233" s="369" t="s">
        <v>811</v>
      </c>
      <c r="C233" s="369" t="s">
        <v>820</v>
      </c>
      <c r="D233" s="369" t="s">
        <v>975</v>
      </c>
      <c r="E233" s="390"/>
      <c r="F233" s="377"/>
    </row>
    <row r="234" spans="2:6" x14ac:dyDescent="0.2">
      <c r="B234" s="369" t="s">
        <v>811</v>
      </c>
      <c r="C234" s="369" t="s">
        <v>820</v>
      </c>
      <c r="D234" s="369" t="s">
        <v>976</v>
      </c>
      <c r="E234" s="390"/>
      <c r="F234" s="377"/>
    </row>
    <row r="235" spans="2:6" x14ac:dyDescent="0.2">
      <c r="B235" s="369" t="s">
        <v>811</v>
      </c>
      <c r="C235" s="369" t="s">
        <v>820</v>
      </c>
      <c r="D235" s="369" t="s">
        <v>977</v>
      </c>
      <c r="E235" s="390"/>
      <c r="F235" s="377"/>
    </row>
    <row r="236" spans="2:6" x14ac:dyDescent="0.2">
      <c r="B236" s="369" t="s">
        <v>811</v>
      </c>
      <c r="C236" s="369" t="s">
        <v>820</v>
      </c>
      <c r="D236" s="369" t="s">
        <v>978</v>
      </c>
      <c r="E236" s="390"/>
      <c r="F236" s="377"/>
    </row>
    <row r="237" spans="2:6" x14ac:dyDescent="0.2">
      <c r="B237" s="369" t="s">
        <v>811</v>
      </c>
      <c r="C237" s="369" t="s">
        <v>820</v>
      </c>
      <c r="D237" s="369" t="s">
        <v>979</v>
      </c>
      <c r="E237" s="390"/>
      <c r="F237" s="377"/>
    </row>
    <row r="238" spans="2:6" x14ac:dyDescent="0.2">
      <c r="B238" s="369" t="s">
        <v>811</v>
      </c>
      <c r="C238" s="369" t="s">
        <v>820</v>
      </c>
      <c r="D238" s="369" t="s">
        <v>980</v>
      </c>
      <c r="E238" s="390"/>
      <c r="F238" s="377"/>
    </row>
    <row r="239" spans="2:6" x14ac:dyDescent="0.2">
      <c r="B239" s="369" t="s">
        <v>811</v>
      </c>
      <c r="C239" s="369" t="s">
        <v>820</v>
      </c>
      <c r="D239" s="369" t="s">
        <v>981</v>
      </c>
      <c r="E239" s="390"/>
      <c r="F239" s="377"/>
    </row>
    <row r="240" spans="2:6" x14ac:dyDescent="0.2">
      <c r="B240" s="369" t="s">
        <v>811</v>
      </c>
      <c r="C240" s="369" t="s">
        <v>820</v>
      </c>
      <c r="D240" s="369" t="s">
        <v>982</v>
      </c>
      <c r="E240" s="390"/>
      <c r="F240" s="377"/>
    </row>
    <row r="241" spans="2:6" x14ac:dyDescent="0.2">
      <c r="B241" s="369" t="s">
        <v>811</v>
      </c>
      <c r="C241" s="369" t="s">
        <v>820</v>
      </c>
      <c r="D241" s="369" t="s">
        <v>983</v>
      </c>
      <c r="E241" s="390"/>
      <c r="F241" s="377"/>
    </row>
    <row r="242" spans="2:6" x14ac:dyDescent="0.2">
      <c r="B242" s="369" t="s">
        <v>811</v>
      </c>
      <c r="C242" s="369" t="s">
        <v>820</v>
      </c>
      <c r="D242" s="369" t="s">
        <v>984</v>
      </c>
      <c r="E242" s="390"/>
      <c r="F242" s="377"/>
    </row>
    <row r="243" spans="2:6" x14ac:dyDescent="0.2">
      <c r="B243" s="369" t="s">
        <v>811</v>
      </c>
      <c r="C243" s="369" t="s">
        <v>820</v>
      </c>
      <c r="D243" s="369" t="s">
        <v>985</v>
      </c>
      <c r="E243" s="390"/>
      <c r="F243" s="377"/>
    </row>
    <row r="244" spans="2:6" x14ac:dyDescent="0.2">
      <c r="B244" s="369" t="s">
        <v>811</v>
      </c>
      <c r="C244" s="369" t="s">
        <v>820</v>
      </c>
      <c r="D244" s="369" t="s">
        <v>986</v>
      </c>
      <c r="E244" s="390"/>
      <c r="F244" s="377"/>
    </row>
    <row r="245" spans="2:6" x14ac:dyDescent="0.2">
      <c r="B245" s="369" t="s">
        <v>811</v>
      </c>
      <c r="C245" s="369" t="s">
        <v>820</v>
      </c>
      <c r="D245" s="369" t="s">
        <v>987</v>
      </c>
      <c r="E245" s="390"/>
      <c r="F245" s="377"/>
    </row>
    <row r="246" spans="2:6" x14ac:dyDescent="0.2">
      <c r="B246" s="369" t="s">
        <v>811</v>
      </c>
      <c r="C246" s="369" t="s">
        <v>820</v>
      </c>
      <c r="D246" s="369" t="s">
        <v>988</v>
      </c>
      <c r="E246" s="390"/>
      <c r="F246" s="377"/>
    </row>
    <row r="247" spans="2:6" x14ac:dyDescent="0.2">
      <c r="B247" s="369" t="s">
        <v>811</v>
      </c>
      <c r="C247" s="369" t="s">
        <v>820</v>
      </c>
      <c r="D247" s="369" t="s">
        <v>989</v>
      </c>
      <c r="E247" s="390"/>
      <c r="F247" s="377"/>
    </row>
    <row r="248" spans="2:6" x14ac:dyDescent="0.2">
      <c r="B248" s="369" t="s">
        <v>811</v>
      </c>
      <c r="C248" s="369" t="s">
        <v>820</v>
      </c>
      <c r="D248" s="369" t="s">
        <v>990</v>
      </c>
      <c r="E248" s="390"/>
      <c r="F248" s="377"/>
    </row>
    <row r="249" spans="2:6" x14ac:dyDescent="0.2">
      <c r="B249" s="369" t="s">
        <v>811</v>
      </c>
      <c r="C249" s="369" t="s">
        <v>820</v>
      </c>
      <c r="D249" s="369" t="s">
        <v>991</v>
      </c>
      <c r="E249" s="390"/>
      <c r="F249" s="377"/>
    </row>
    <row r="250" spans="2:6" x14ac:dyDescent="0.2">
      <c r="B250" s="369" t="s">
        <v>811</v>
      </c>
      <c r="C250" s="369" t="s">
        <v>820</v>
      </c>
      <c r="D250" s="369" t="s">
        <v>992</v>
      </c>
      <c r="E250" s="390"/>
      <c r="F250" s="377"/>
    </row>
    <row r="251" spans="2:6" x14ac:dyDescent="0.2">
      <c r="B251" s="369" t="s">
        <v>811</v>
      </c>
      <c r="C251" s="369" t="s">
        <v>820</v>
      </c>
      <c r="D251" s="369" t="s">
        <v>993</v>
      </c>
      <c r="E251" s="390"/>
      <c r="F251" s="377"/>
    </row>
    <row r="252" spans="2:6" x14ac:dyDescent="0.2">
      <c r="B252" s="369" t="s">
        <v>811</v>
      </c>
      <c r="C252" s="369" t="s">
        <v>820</v>
      </c>
      <c r="D252" s="369" t="s">
        <v>994</v>
      </c>
      <c r="E252" s="390"/>
      <c r="F252" s="377"/>
    </row>
    <row r="253" spans="2:6" x14ac:dyDescent="0.2">
      <c r="B253" s="369" t="s">
        <v>811</v>
      </c>
      <c r="C253" s="369" t="s">
        <v>820</v>
      </c>
      <c r="D253" s="369" t="s">
        <v>995</v>
      </c>
      <c r="E253" s="390"/>
      <c r="F253" s="377"/>
    </row>
    <row r="254" spans="2:6" x14ac:dyDescent="0.2">
      <c r="B254" s="369" t="s">
        <v>811</v>
      </c>
      <c r="C254" s="369" t="s">
        <v>820</v>
      </c>
      <c r="D254" s="369" t="s">
        <v>996</v>
      </c>
      <c r="E254" s="390"/>
      <c r="F254" s="377"/>
    </row>
    <row r="255" spans="2:6" x14ac:dyDescent="0.2">
      <c r="B255" s="369" t="s">
        <v>811</v>
      </c>
      <c r="C255" s="369" t="s">
        <v>820</v>
      </c>
      <c r="D255" s="369" t="s">
        <v>997</v>
      </c>
      <c r="E255" s="390"/>
      <c r="F255" s="377"/>
    </row>
    <row r="256" spans="2:6" x14ac:dyDescent="0.2">
      <c r="B256" s="369" t="s">
        <v>811</v>
      </c>
      <c r="C256" s="369" t="s">
        <v>820</v>
      </c>
      <c r="D256" s="369" t="s">
        <v>998</v>
      </c>
      <c r="E256" s="390"/>
      <c r="F256" s="377"/>
    </row>
    <row r="257" spans="2:6" x14ac:dyDescent="0.2">
      <c r="B257" s="369" t="s">
        <v>811</v>
      </c>
      <c r="C257" s="369" t="s">
        <v>820</v>
      </c>
      <c r="D257" s="369" t="s">
        <v>999</v>
      </c>
      <c r="E257" s="390"/>
      <c r="F257" s="377"/>
    </row>
    <row r="258" spans="2:6" x14ac:dyDescent="0.2">
      <c r="B258" s="369" t="s">
        <v>811</v>
      </c>
      <c r="C258" s="369" t="s">
        <v>820</v>
      </c>
      <c r="D258" s="369" t="s">
        <v>1000</v>
      </c>
      <c r="E258" s="390"/>
      <c r="F258" s="377"/>
    </row>
    <row r="259" spans="2:6" x14ac:dyDescent="0.2">
      <c r="B259" s="369" t="s">
        <v>811</v>
      </c>
      <c r="C259" s="369" t="s">
        <v>820</v>
      </c>
      <c r="D259" s="369" t="s">
        <v>1001</v>
      </c>
      <c r="E259" s="390"/>
      <c r="F259" s="377"/>
    </row>
    <row r="260" spans="2:6" x14ac:dyDescent="0.2">
      <c r="B260" s="369" t="s">
        <v>811</v>
      </c>
      <c r="C260" s="369" t="s">
        <v>820</v>
      </c>
      <c r="D260" s="369" t="s">
        <v>1002</v>
      </c>
      <c r="E260" s="390"/>
      <c r="F260" s="377"/>
    </row>
    <row r="261" spans="2:6" x14ac:dyDescent="0.2">
      <c r="B261" s="369" t="s">
        <v>811</v>
      </c>
      <c r="C261" s="369" t="s">
        <v>820</v>
      </c>
      <c r="D261" s="369" t="s">
        <v>1003</v>
      </c>
      <c r="E261" s="390"/>
      <c r="F261" s="377"/>
    </row>
    <row r="262" spans="2:6" x14ac:dyDescent="0.2">
      <c r="B262" s="369" t="s">
        <v>811</v>
      </c>
      <c r="C262" s="369" t="s">
        <v>820</v>
      </c>
      <c r="D262" s="369" t="s">
        <v>1004</v>
      </c>
      <c r="E262" s="390"/>
      <c r="F262" s="377"/>
    </row>
    <row r="263" spans="2:6" x14ac:dyDescent="0.2">
      <c r="B263" s="369" t="s">
        <v>811</v>
      </c>
      <c r="C263" s="369" t="s">
        <v>820</v>
      </c>
      <c r="D263" s="369" t="s">
        <v>1005</v>
      </c>
      <c r="E263" s="390"/>
      <c r="F263" s="377"/>
    </row>
    <row r="264" spans="2:6" x14ac:dyDescent="0.2">
      <c r="B264" s="369" t="s">
        <v>811</v>
      </c>
      <c r="C264" s="369" t="s">
        <v>820</v>
      </c>
      <c r="D264" s="369" t="s">
        <v>1006</v>
      </c>
      <c r="E264" s="390"/>
      <c r="F264" s="377"/>
    </row>
    <row r="265" spans="2:6" x14ac:dyDescent="0.2">
      <c r="B265" s="369" t="s">
        <v>811</v>
      </c>
      <c r="C265" s="369" t="s">
        <v>820</v>
      </c>
      <c r="D265" s="369" t="s">
        <v>1007</v>
      </c>
      <c r="E265" s="390"/>
      <c r="F265" s="377"/>
    </row>
    <row r="266" spans="2:6" x14ac:dyDescent="0.2">
      <c r="B266" s="369" t="s">
        <v>811</v>
      </c>
      <c r="C266" s="369" t="s">
        <v>820</v>
      </c>
      <c r="D266" s="369" t="s">
        <v>1008</v>
      </c>
      <c r="E266" s="390"/>
      <c r="F266" s="377"/>
    </row>
    <row r="267" spans="2:6" x14ac:dyDescent="0.2">
      <c r="B267" s="369" t="s">
        <v>811</v>
      </c>
      <c r="C267" s="369" t="s">
        <v>820</v>
      </c>
      <c r="D267" s="369" t="s">
        <v>1009</v>
      </c>
      <c r="E267" s="390"/>
      <c r="F267" s="377"/>
    </row>
    <row r="268" spans="2:6" x14ac:dyDescent="0.2">
      <c r="B268" s="369" t="s">
        <v>811</v>
      </c>
      <c r="C268" s="369" t="s">
        <v>820</v>
      </c>
      <c r="D268" s="369" t="s">
        <v>1010</v>
      </c>
      <c r="E268" s="390"/>
      <c r="F268" s="377"/>
    </row>
    <row r="269" spans="2:6" x14ac:dyDescent="0.2">
      <c r="B269" s="369" t="s">
        <v>811</v>
      </c>
      <c r="C269" s="369" t="s">
        <v>820</v>
      </c>
      <c r="D269" s="369" t="s">
        <v>1011</v>
      </c>
      <c r="E269" s="390"/>
      <c r="F269" s="377"/>
    </row>
    <row r="270" spans="2:6" x14ac:dyDescent="0.2">
      <c r="B270" s="369" t="s">
        <v>811</v>
      </c>
      <c r="C270" s="369" t="s">
        <v>820</v>
      </c>
      <c r="D270" s="369" t="s">
        <v>1012</v>
      </c>
      <c r="E270" s="390"/>
      <c r="F270" s="377"/>
    </row>
    <row r="271" spans="2:6" x14ac:dyDescent="0.2">
      <c r="B271" s="369" t="s">
        <v>811</v>
      </c>
      <c r="C271" s="369" t="s">
        <v>820</v>
      </c>
      <c r="D271" s="369" t="s">
        <v>1013</v>
      </c>
      <c r="E271" s="390"/>
      <c r="F271" s="377"/>
    </row>
    <row r="272" spans="2:6" x14ac:dyDescent="0.2">
      <c r="B272" s="369" t="s">
        <v>811</v>
      </c>
      <c r="C272" s="369" t="s">
        <v>820</v>
      </c>
      <c r="D272" s="369" t="s">
        <v>1014</v>
      </c>
      <c r="E272" s="390"/>
      <c r="F272" s="377"/>
    </row>
    <row r="273" spans="2:6" x14ac:dyDescent="0.2">
      <c r="B273" s="369" t="s">
        <v>811</v>
      </c>
      <c r="C273" s="369" t="s">
        <v>820</v>
      </c>
      <c r="D273" s="369" t="s">
        <v>1015</v>
      </c>
      <c r="E273" s="390"/>
      <c r="F273" s="377"/>
    </row>
    <row r="274" spans="2:6" x14ac:dyDescent="0.2">
      <c r="B274" s="369" t="s">
        <v>811</v>
      </c>
      <c r="C274" s="369" t="s">
        <v>820</v>
      </c>
      <c r="D274" s="369" t="s">
        <v>1016</v>
      </c>
      <c r="E274" s="390"/>
      <c r="F274" s="377"/>
    </row>
    <row r="275" spans="2:6" x14ac:dyDescent="0.2">
      <c r="B275" s="369" t="s">
        <v>811</v>
      </c>
      <c r="C275" s="369" t="s">
        <v>820</v>
      </c>
      <c r="D275" s="369" t="s">
        <v>1017</v>
      </c>
      <c r="E275" s="390"/>
      <c r="F275" s="377"/>
    </row>
    <row r="276" spans="2:6" x14ac:dyDescent="0.2">
      <c r="B276" s="369" t="s">
        <v>811</v>
      </c>
      <c r="C276" s="369" t="s">
        <v>820</v>
      </c>
      <c r="D276" s="369" t="s">
        <v>1018</v>
      </c>
      <c r="E276" s="390"/>
      <c r="F276" s="377"/>
    </row>
    <row r="277" spans="2:6" x14ac:dyDescent="0.2">
      <c r="B277" s="369" t="s">
        <v>811</v>
      </c>
      <c r="C277" s="369" t="s">
        <v>820</v>
      </c>
      <c r="D277" s="369" t="s">
        <v>1019</v>
      </c>
      <c r="E277" s="390"/>
      <c r="F277" s="377"/>
    </row>
    <row r="278" spans="2:6" x14ac:dyDescent="0.2">
      <c r="B278" s="369" t="s">
        <v>811</v>
      </c>
      <c r="C278" s="369" t="s">
        <v>820</v>
      </c>
      <c r="D278" s="369" t="s">
        <v>1020</v>
      </c>
      <c r="E278" s="390"/>
      <c r="F278" s="377"/>
    </row>
    <row r="279" spans="2:6" x14ac:dyDescent="0.2">
      <c r="B279" s="369" t="s">
        <v>811</v>
      </c>
      <c r="C279" s="369" t="s">
        <v>820</v>
      </c>
      <c r="D279" s="369" t="s">
        <v>1021</v>
      </c>
      <c r="E279" s="390"/>
      <c r="F279" s="377"/>
    </row>
    <row r="280" spans="2:6" x14ac:dyDescent="0.2">
      <c r="B280" s="369" t="s">
        <v>811</v>
      </c>
      <c r="C280" s="369" t="s">
        <v>820</v>
      </c>
      <c r="D280" s="369" t="s">
        <v>1022</v>
      </c>
      <c r="E280" s="390"/>
      <c r="F280" s="377"/>
    </row>
    <row r="281" spans="2:6" x14ac:dyDescent="0.2">
      <c r="B281" s="369" t="s">
        <v>811</v>
      </c>
      <c r="C281" s="369" t="s">
        <v>820</v>
      </c>
      <c r="D281" s="369" t="s">
        <v>1023</v>
      </c>
      <c r="E281" s="390"/>
      <c r="F281" s="377"/>
    </row>
    <row r="282" spans="2:6" x14ac:dyDescent="0.2">
      <c r="B282" s="369" t="s">
        <v>811</v>
      </c>
      <c r="C282" s="369" t="s">
        <v>820</v>
      </c>
      <c r="D282" s="369" t="s">
        <v>1024</v>
      </c>
      <c r="E282" s="390"/>
      <c r="F282" s="377"/>
    </row>
    <row r="283" spans="2:6" x14ac:dyDescent="0.2">
      <c r="B283" s="369" t="s">
        <v>811</v>
      </c>
      <c r="C283" s="369" t="s">
        <v>820</v>
      </c>
      <c r="D283" s="369" t="s">
        <v>1025</v>
      </c>
      <c r="E283" s="390"/>
      <c r="F283" s="377"/>
    </row>
    <row r="284" spans="2:6" x14ac:dyDescent="0.2">
      <c r="B284" s="369" t="s">
        <v>811</v>
      </c>
      <c r="C284" s="369" t="s">
        <v>820</v>
      </c>
      <c r="D284" s="369" t="s">
        <v>1026</v>
      </c>
      <c r="E284" s="390"/>
      <c r="F284" s="377"/>
    </row>
    <row r="285" spans="2:6" x14ac:dyDescent="0.2">
      <c r="B285" s="369" t="s">
        <v>811</v>
      </c>
      <c r="C285" s="369" t="s">
        <v>820</v>
      </c>
      <c r="D285" s="369" t="s">
        <v>1027</v>
      </c>
      <c r="E285" s="391"/>
      <c r="F285" s="377"/>
    </row>
    <row r="286" spans="2:6" x14ac:dyDescent="0.2">
      <c r="B286" s="369" t="s">
        <v>811</v>
      </c>
      <c r="C286" s="369" t="s">
        <v>820</v>
      </c>
      <c r="D286" s="369" t="s">
        <v>1028</v>
      </c>
      <c r="E286" s="390"/>
      <c r="F286" s="377"/>
    </row>
    <row r="287" spans="2:6" x14ac:dyDescent="0.2">
      <c r="B287" s="369" t="s">
        <v>811</v>
      </c>
      <c r="C287" s="369" t="s">
        <v>820</v>
      </c>
      <c r="D287" s="369" t="s">
        <v>1029</v>
      </c>
      <c r="E287" s="390"/>
      <c r="F287" s="377"/>
    </row>
    <row r="288" spans="2:6" x14ac:dyDescent="0.2">
      <c r="B288" s="369" t="s">
        <v>811</v>
      </c>
      <c r="C288" s="369" t="s">
        <v>820</v>
      </c>
      <c r="D288" s="369" t="s">
        <v>1030</v>
      </c>
      <c r="E288" s="390"/>
      <c r="F288" s="377"/>
    </row>
    <row r="289" spans="2:6" x14ac:dyDescent="0.2">
      <c r="B289" s="369" t="s">
        <v>811</v>
      </c>
      <c r="C289" s="369" t="s">
        <v>820</v>
      </c>
      <c r="D289" s="369" t="s">
        <v>1031</v>
      </c>
      <c r="E289" s="390"/>
      <c r="F289" s="377"/>
    </row>
    <row r="290" spans="2:6" x14ac:dyDescent="0.2">
      <c r="B290" s="369" t="s">
        <v>811</v>
      </c>
      <c r="C290" s="369" t="s">
        <v>820</v>
      </c>
      <c r="D290" s="369" t="s">
        <v>1032</v>
      </c>
      <c r="E290" s="390"/>
      <c r="F290" s="377"/>
    </row>
    <row r="291" spans="2:6" x14ac:dyDescent="0.2">
      <c r="B291" s="369" t="s">
        <v>811</v>
      </c>
      <c r="C291" s="369" t="s">
        <v>820</v>
      </c>
      <c r="D291" s="369" t="s">
        <v>1033</v>
      </c>
      <c r="E291" s="390"/>
      <c r="F291" s="377"/>
    </row>
    <row r="292" spans="2:6" x14ac:dyDescent="0.2">
      <c r="B292" s="369" t="s">
        <v>811</v>
      </c>
      <c r="C292" s="369" t="s">
        <v>820</v>
      </c>
      <c r="D292" s="369" t="s">
        <v>1034</v>
      </c>
      <c r="E292" s="390"/>
      <c r="F292" s="377"/>
    </row>
    <row r="293" spans="2:6" x14ac:dyDescent="0.2">
      <c r="B293" s="369" t="s">
        <v>811</v>
      </c>
      <c r="C293" s="369" t="s">
        <v>820</v>
      </c>
      <c r="D293" s="369" t="s">
        <v>1035</v>
      </c>
      <c r="E293" s="390"/>
      <c r="F293" s="377"/>
    </row>
    <row r="294" spans="2:6" x14ac:dyDescent="0.2">
      <c r="B294" s="369" t="s">
        <v>811</v>
      </c>
      <c r="C294" s="369" t="s">
        <v>820</v>
      </c>
      <c r="D294" s="369" t="s">
        <v>1036</v>
      </c>
      <c r="E294" s="390"/>
      <c r="F294" s="377"/>
    </row>
    <row r="295" spans="2:6" x14ac:dyDescent="0.2">
      <c r="B295" s="369" t="s">
        <v>811</v>
      </c>
      <c r="C295" s="369" t="s">
        <v>820</v>
      </c>
      <c r="D295" s="369" t="s">
        <v>1037</v>
      </c>
      <c r="E295" s="390"/>
      <c r="F295" s="377"/>
    </row>
    <row r="296" spans="2:6" x14ac:dyDescent="0.2">
      <c r="B296" s="369" t="s">
        <v>811</v>
      </c>
      <c r="C296" s="369" t="s">
        <v>820</v>
      </c>
      <c r="D296" s="369" t="s">
        <v>1038</v>
      </c>
      <c r="E296" s="390"/>
      <c r="F296" s="377"/>
    </row>
    <row r="297" spans="2:6" x14ac:dyDescent="0.2">
      <c r="B297" s="369" t="s">
        <v>811</v>
      </c>
      <c r="C297" s="369" t="s">
        <v>820</v>
      </c>
      <c r="D297" s="369" t="s">
        <v>1039</v>
      </c>
      <c r="E297" s="390"/>
      <c r="F297" s="377"/>
    </row>
    <row r="298" spans="2:6" x14ac:dyDescent="0.2">
      <c r="B298" s="369" t="s">
        <v>811</v>
      </c>
      <c r="C298" s="369" t="s">
        <v>820</v>
      </c>
      <c r="D298" s="369" t="s">
        <v>1040</v>
      </c>
      <c r="E298" s="390"/>
      <c r="F298" s="377"/>
    </row>
    <row r="299" spans="2:6" x14ac:dyDescent="0.2">
      <c r="B299" s="369" t="s">
        <v>811</v>
      </c>
      <c r="C299" s="369" t="s">
        <v>820</v>
      </c>
      <c r="D299" s="369" t="s">
        <v>1041</v>
      </c>
      <c r="E299" s="390"/>
      <c r="F299" s="377"/>
    </row>
    <row r="300" spans="2:6" x14ac:dyDescent="0.2">
      <c r="B300" s="369" t="s">
        <v>811</v>
      </c>
      <c r="C300" s="369" t="s">
        <v>820</v>
      </c>
      <c r="D300" s="369" t="s">
        <v>1042</v>
      </c>
      <c r="E300" s="390"/>
      <c r="F300" s="377"/>
    </row>
    <row r="301" spans="2:6" x14ac:dyDescent="0.2">
      <c r="B301" s="369" t="s">
        <v>811</v>
      </c>
      <c r="C301" s="369" t="s">
        <v>820</v>
      </c>
      <c r="D301" s="369" t="s">
        <v>1043</v>
      </c>
      <c r="E301" s="390"/>
      <c r="F301" s="377"/>
    </row>
    <row r="302" spans="2:6" x14ac:dyDescent="0.2">
      <c r="B302" s="369" t="s">
        <v>811</v>
      </c>
      <c r="C302" s="369" t="s">
        <v>820</v>
      </c>
      <c r="D302" s="369" t="s">
        <v>1044</v>
      </c>
      <c r="E302" s="390"/>
      <c r="F302" s="377"/>
    </row>
    <row r="303" spans="2:6" x14ac:dyDescent="0.2">
      <c r="B303" s="369" t="s">
        <v>811</v>
      </c>
      <c r="C303" s="369" t="s">
        <v>820</v>
      </c>
      <c r="D303" s="369" t="s">
        <v>1045</v>
      </c>
      <c r="E303" s="390"/>
      <c r="F303" s="377"/>
    </row>
    <row r="304" spans="2:6" x14ac:dyDescent="0.2">
      <c r="B304" s="369" t="s">
        <v>811</v>
      </c>
      <c r="C304" s="369" t="s">
        <v>820</v>
      </c>
      <c r="D304" s="369" t="s">
        <v>1046</v>
      </c>
      <c r="E304" s="390"/>
      <c r="F304" s="377"/>
    </row>
    <row r="305" spans="2:6" x14ac:dyDescent="0.2">
      <c r="B305" s="369" t="s">
        <v>811</v>
      </c>
      <c r="C305" s="369" t="s">
        <v>820</v>
      </c>
      <c r="D305" s="369" t="s">
        <v>1047</v>
      </c>
      <c r="E305" s="390"/>
      <c r="F305" s="377"/>
    </row>
    <row r="306" spans="2:6" x14ac:dyDescent="0.2">
      <c r="B306" s="369" t="s">
        <v>811</v>
      </c>
      <c r="C306" s="369" t="s">
        <v>820</v>
      </c>
      <c r="D306" s="369" t="s">
        <v>1048</v>
      </c>
      <c r="E306" s="390"/>
      <c r="F306" s="377"/>
    </row>
    <row r="307" spans="2:6" x14ac:dyDescent="0.2">
      <c r="B307" s="369" t="s">
        <v>811</v>
      </c>
      <c r="C307" s="369" t="s">
        <v>820</v>
      </c>
      <c r="D307" s="369" t="s">
        <v>1049</v>
      </c>
      <c r="E307" s="390"/>
      <c r="F307" s="377"/>
    </row>
    <row r="308" spans="2:6" x14ac:dyDescent="0.2">
      <c r="B308" s="369" t="s">
        <v>811</v>
      </c>
      <c r="C308" s="369" t="s">
        <v>820</v>
      </c>
      <c r="D308" s="369" t="s">
        <v>1050</v>
      </c>
      <c r="E308" s="390"/>
      <c r="F308" s="377"/>
    </row>
    <row r="309" spans="2:6" x14ac:dyDescent="0.2">
      <c r="B309" s="369" t="s">
        <v>811</v>
      </c>
      <c r="C309" s="369" t="s">
        <v>820</v>
      </c>
      <c r="D309" s="369" t="s">
        <v>1051</v>
      </c>
      <c r="E309" s="390"/>
      <c r="F309" s="377"/>
    </row>
    <row r="310" spans="2:6" x14ac:dyDescent="0.2">
      <c r="B310" s="369" t="s">
        <v>811</v>
      </c>
      <c r="C310" s="369" t="s">
        <v>820</v>
      </c>
      <c r="D310" s="369" t="s">
        <v>1052</v>
      </c>
      <c r="E310" s="390"/>
      <c r="F310" s="377"/>
    </row>
    <row r="311" spans="2:6" x14ac:dyDescent="0.2">
      <c r="B311" s="369" t="s">
        <v>811</v>
      </c>
      <c r="C311" s="369" t="s">
        <v>820</v>
      </c>
      <c r="D311" s="369" t="s">
        <v>1053</v>
      </c>
      <c r="E311" s="390"/>
      <c r="F311" s="377"/>
    </row>
    <row r="312" spans="2:6" x14ac:dyDescent="0.2">
      <c r="B312" s="369" t="s">
        <v>811</v>
      </c>
      <c r="C312" s="369" t="s">
        <v>820</v>
      </c>
      <c r="D312" s="369" t="s">
        <v>1054</v>
      </c>
      <c r="E312" s="390"/>
      <c r="F312" s="377"/>
    </row>
    <row r="313" spans="2:6" x14ac:dyDescent="0.2">
      <c r="B313" s="369" t="s">
        <v>811</v>
      </c>
      <c r="C313" s="369" t="s">
        <v>820</v>
      </c>
      <c r="D313" s="369" t="s">
        <v>1055</v>
      </c>
      <c r="E313" s="390"/>
      <c r="F313" s="377"/>
    </row>
    <row r="314" spans="2:6" x14ac:dyDescent="0.2">
      <c r="B314" s="369" t="s">
        <v>811</v>
      </c>
      <c r="C314" s="369" t="s">
        <v>820</v>
      </c>
      <c r="D314" s="369" t="s">
        <v>1056</v>
      </c>
      <c r="E314" s="390"/>
      <c r="F314" s="377"/>
    </row>
    <row r="315" spans="2:6" x14ac:dyDescent="0.2">
      <c r="B315" s="369" t="s">
        <v>811</v>
      </c>
      <c r="C315" s="369" t="s">
        <v>820</v>
      </c>
      <c r="D315" s="369" t="s">
        <v>1057</v>
      </c>
      <c r="E315" s="390"/>
      <c r="F315" s="377"/>
    </row>
    <row r="316" spans="2:6" x14ac:dyDescent="0.2">
      <c r="B316" s="369" t="s">
        <v>811</v>
      </c>
      <c r="C316" s="369" t="s">
        <v>820</v>
      </c>
      <c r="D316" s="369" t="s">
        <v>1058</v>
      </c>
      <c r="E316" s="390"/>
      <c r="F316" s="377"/>
    </row>
    <row r="317" spans="2:6" x14ac:dyDescent="0.2">
      <c r="B317" s="369" t="s">
        <v>811</v>
      </c>
      <c r="C317" s="369" t="s">
        <v>820</v>
      </c>
      <c r="D317" s="369" t="s">
        <v>1059</v>
      </c>
      <c r="E317" s="390"/>
      <c r="F317" s="377"/>
    </row>
    <row r="318" spans="2:6" x14ac:dyDescent="0.2">
      <c r="B318" s="369" t="s">
        <v>811</v>
      </c>
      <c r="C318" s="369" t="s">
        <v>820</v>
      </c>
      <c r="D318" s="369" t="s">
        <v>1060</v>
      </c>
      <c r="E318" s="390"/>
      <c r="F318" s="377"/>
    </row>
    <row r="319" spans="2:6" x14ac:dyDescent="0.2">
      <c r="B319" s="369" t="s">
        <v>811</v>
      </c>
      <c r="C319" s="369" t="s">
        <v>820</v>
      </c>
      <c r="D319" s="369" t="s">
        <v>1061</v>
      </c>
      <c r="E319" s="390"/>
      <c r="F319" s="377"/>
    </row>
    <row r="320" spans="2:6" x14ac:dyDescent="0.2">
      <c r="B320" s="369" t="s">
        <v>811</v>
      </c>
      <c r="C320" s="369" t="s">
        <v>820</v>
      </c>
      <c r="D320" s="369" t="s">
        <v>1062</v>
      </c>
      <c r="E320" s="390"/>
      <c r="F320" s="377"/>
    </row>
    <row r="321" spans="2:6" x14ac:dyDescent="0.2">
      <c r="B321" s="369" t="s">
        <v>811</v>
      </c>
      <c r="C321" s="369" t="s">
        <v>820</v>
      </c>
      <c r="D321" s="369" t="s">
        <v>1063</v>
      </c>
      <c r="E321" s="390"/>
      <c r="F321" s="377"/>
    </row>
    <row r="322" spans="2:6" x14ac:dyDescent="0.2">
      <c r="B322" s="369" t="s">
        <v>811</v>
      </c>
      <c r="C322" s="369" t="s">
        <v>820</v>
      </c>
      <c r="D322" s="369" t="s">
        <v>1064</v>
      </c>
      <c r="E322" s="390"/>
      <c r="F322" s="377"/>
    </row>
    <row r="323" spans="2:6" x14ac:dyDescent="0.2">
      <c r="B323" s="369" t="s">
        <v>811</v>
      </c>
      <c r="C323" s="369" t="s">
        <v>820</v>
      </c>
      <c r="D323" s="369" t="s">
        <v>1065</v>
      </c>
      <c r="E323" s="390"/>
      <c r="F323" s="377"/>
    </row>
    <row r="324" spans="2:6" x14ac:dyDescent="0.2">
      <c r="B324" s="369" t="s">
        <v>811</v>
      </c>
      <c r="C324" s="369" t="s">
        <v>820</v>
      </c>
      <c r="D324" s="369" t="s">
        <v>1066</v>
      </c>
      <c r="E324" s="390"/>
      <c r="F324" s="377"/>
    </row>
    <row r="325" spans="2:6" x14ac:dyDescent="0.2">
      <c r="B325" s="369" t="s">
        <v>811</v>
      </c>
      <c r="C325" s="369" t="s">
        <v>820</v>
      </c>
      <c r="D325" s="369" t="s">
        <v>1067</v>
      </c>
      <c r="E325" s="390"/>
      <c r="F325" s="377"/>
    </row>
    <row r="326" spans="2:6" x14ac:dyDescent="0.2">
      <c r="B326" s="369" t="s">
        <v>811</v>
      </c>
      <c r="C326" s="369" t="s">
        <v>820</v>
      </c>
      <c r="D326" s="369" t="s">
        <v>1068</v>
      </c>
      <c r="E326" s="390"/>
      <c r="F326" s="377"/>
    </row>
    <row r="327" spans="2:6" x14ac:dyDescent="0.2">
      <c r="B327" s="369" t="s">
        <v>811</v>
      </c>
      <c r="C327" s="369" t="s">
        <v>820</v>
      </c>
      <c r="D327" s="369" t="s">
        <v>1069</v>
      </c>
      <c r="E327" s="390"/>
      <c r="F327" s="377"/>
    </row>
    <row r="328" spans="2:6" x14ac:dyDescent="0.2">
      <c r="B328" s="369" t="s">
        <v>811</v>
      </c>
      <c r="C328" s="369" t="s">
        <v>820</v>
      </c>
      <c r="D328" s="369" t="s">
        <v>1070</v>
      </c>
      <c r="E328" s="390"/>
      <c r="F328" s="377"/>
    </row>
    <row r="329" spans="2:6" x14ac:dyDescent="0.2">
      <c r="B329" s="369" t="s">
        <v>811</v>
      </c>
      <c r="C329" s="369" t="s">
        <v>820</v>
      </c>
      <c r="D329" s="369" t="s">
        <v>1071</v>
      </c>
      <c r="E329" s="390"/>
      <c r="F329" s="377"/>
    </row>
    <row r="330" spans="2:6" x14ac:dyDescent="0.2">
      <c r="B330" s="369" t="s">
        <v>811</v>
      </c>
      <c r="C330" s="369" t="s">
        <v>820</v>
      </c>
      <c r="D330" s="369" t="s">
        <v>1072</v>
      </c>
      <c r="E330" s="390"/>
      <c r="F330" s="377"/>
    </row>
    <row r="331" spans="2:6" x14ac:dyDescent="0.2">
      <c r="B331" s="369" t="s">
        <v>811</v>
      </c>
      <c r="C331" s="369" t="s">
        <v>820</v>
      </c>
      <c r="D331" s="369" t="s">
        <v>1073</v>
      </c>
      <c r="E331" s="390"/>
      <c r="F331" s="377"/>
    </row>
    <row r="332" spans="2:6" x14ac:dyDescent="0.2">
      <c r="B332" s="369" t="s">
        <v>811</v>
      </c>
      <c r="C332" s="369" t="s">
        <v>820</v>
      </c>
      <c r="D332" s="369" t="s">
        <v>1074</v>
      </c>
      <c r="E332" s="390"/>
      <c r="F332" s="377"/>
    </row>
    <row r="333" spans="2:6" x14ac:dyDescent="0.2">
      <c r="B333" s="369" t="s">
        <v>811</v>
      </c>
      <c r="C333" s="369" t="s">
        <v>820</v>
      </c>
      <c r="D333" s="369" t="s">
        <v>1075</v>
      </c>
      <c r="E333" s="390"/>
      <c r="F333" s="377"/>
    </row>
    <row r="334" spans="2:6" x14ac:dyDescent="0.2">
      <c r="B334" s="369" t="s">
        <v>811</v>
      </c>
      <c r="C334" s="369" t="s">
        <v>820</v>
      </c>
      <c r="D334" s="369" t="s">
        <v>1076</v>
      </c>
      <c r="E334" s="390"/>
      <c r="F334" s="377"/>
    </row>
    <row r="335" spans="2:6" x14ac:dyDescent="0.2">
      <c r="B335" s="369" t="s">
        <v>811</v>
      </c>
      <c r="C335" s="369" t="s">
        <v>820</v>
      </c>
      <c r="D335" s="369" t="s">
        <v>1077</v>
      </c>
      <c r="E335" s="390"/>
      <c r="F335" s="377"/>
    </row>
    <row r="336" spans="2:6" x14ac:dyDescent="0.2">
      <c r="B336" s="369" t="s">
        <v>811</v>
      </c>
      <c r="C336" s="369" t="s">
        <v>820</v>
      </c>
      <c r="D336" s="369" t="s">
        <v>1078</v>
      </c>
      <c r="E336" s="390"/>
      <c r="F336" s="377"/>
    </row>
    <row r="337" spans="2:6" x14ac:dyDescent="0.2">
      <c r="B337" s="369" t="s">
        <v>811</v>
      </c>
      <c r="C337" s="369" t="s">
        <v>820</v>
      </c>
      <c r="D337" s="369" t="s">
        <v>1079</v>
      </c>
      <c r="E337" s="390"/>
      <c r="F337" s="377"/>
    </row>
    <row r="338" spans="2:6" x14ac:dyDescent="0.2">
      <c r="B338" s="369" t="s">
        <v>811</v>
      </c>
      <c r="C338" s="369" t="s">
        <v>820</v>
      </c>
      <c r="D338" s="369" t="s">
        <v>1080</v>
      </c>
      <c r="E338" s="390"/>
      <c r="F338" s="377"/>
    </row>
    <row r="339" spans="2:6" x14ac:dyDescent="0.2">
      <c r="B339" s="369" t="s">
        <v>811</v>
      </c>
      <c r="C339" s="369" t="s">
        <v>820</v>
      </c>
      <c r="D339" s="369" t="s">
        <v>1081</v>
      </c>
      <c r="E339" s="390"/>
      <c r="F339" s="377"/>
    </row>
    <row r="340" spans="2:6" x14ac:dyDescent="0.2">
      <c r="B340" s="369" t="s">
        <v>811</v>
      </c>
      <c r="C340" s="369" t="s">
        <v>820</v>
      </c>
      <c r="D340" s="369" t="s">
        <v>1082</v>
      </c>
      <c r="E340" s="390"/>
      <c r="F340" s="377"/>
    </row>
    <row r="341" spans="2:6" x14ac:dyDescent="0.2">
      <c r="B341" s="369" t="s">
        <v>811</v>
      </c>
      <c r="C341" s="369" t="s">
        <v>820</v>
      </c>
      <c r="D341" s="369" t="s">
        <v>1083</v>
      </c>
      <c r="E341" s="390"/>
      <c r="F341" s="377"/>
    </row>
    <row r="342" spans="2:6" x14ac:dyDescent="0.2">
      <c r="B342" s="369" t="s">
        <v>811</v>
      </c>
      <c r="C342" s="369" t="s">
        <v>820</v>
      </c>
      <c r="D342" s="369" t="s">
        <v>1084</v>
      </c>
      <c r="E342" s="390"/>
      <c r="F342" s="377"/>
    </row>
    <row r="343" spans="2:6" x14ac:dyDescent="0.2">
      <c r="B343" s="369" t="s">
        <v>811</v>
      </c>
      <c r="C343" s="369" t="s">
        <v>820</v>
      </c>
      <c r="D343" s="369" t="s">
        <v>1085</v>
      </c>
      <c r="E343" s="390"/>
      <c r="F343" s="377"/>
    </row>
    <row r="344" spans="2:6" x14ac:dyDescent="0.2">
      <c r="B344" s="369" t="s">
        <v>811</v>
      </c>
      <c r="C344" s="369" t="s">
        <v>820</v>
      </c>
      <c r="D344" s="369" t="s">
        <v>1086</v>
      </c>
      <c r="E344" s="390"/>
      <c r="F344" s="377"/>
    </row>
    <row r="345" spans="2:6" x14ac:dyDescent="0.2">
      <c r="B345" s="369" t="s">
        <v>811</v>
      </c>
      <c r="C345" s="369" t="s">
        <v>820</v>
      </c>
      <c r="D345" s="369" t="s">
        <v>1087</v>
      </c>
      <c r="E345" s="390"/>
      <c r="F345" s="377"/>
    </row>
    <row r="346" spans="2:6" x14ac:dyDescent="0.2">
      <c r="B346" s="369" t="s">
        <v>811</v>
      </c>
      <c r="C346" s="369" t="s">
        <v>820</v>
      </c>
      <c r="D346" s="369" t="s">
        <v>1088</v>
      </c>
      <c r="E346" s="390"/>
      <c r="F346" s="377"/>
    </row>
    <row r="347" spans="2:6" x14ac:dyDescent="0.2">
      <c r="B347" s="369" t="s">
        <v>811</v>
      </c>
      <c r="C347" s="369" t="s">
        <v>820</v>
      </c>
      <c r="D347" s="369" t="s">
        <v>1089</v>
      </c>
      <c r="E347" s="390"/>
      <c r="F347" s="377"/>
    </row>
    <row r="348" spans="2:6" x14ac:dyDescent="0.2">
      <c r="B348" s="369" t="s">
        <v>811</v>
      </c>
      <c r="C348" s="369" t="s">
        <v>820</v>
      </c>
      <c r="D348" s="369" t="s">
        <v>1090</v>
      </c>
      <c r="E348" s="390"/>
      <c r="F348" s="377"/>
    </row>
    <row r="349" spans="2:6" x14ac:dyDescent="0.2">
      <c r="B349" s="369" t="s">
        <v>811</v>
      </c>
      <c r="C349" s="369" t="s">
        <v>820</v>
      </c>
      <c r="D349" s="369" t="s">
        <v>1091</v>
      </c>
      <c r="E349" s="390"/>
      <c r="F349" s="377"/>
    </row>
    <row r="350" spans="2:6" x14ac:dyDescent="0.2">
      <c r="B350" s="369" t="s">
        <v>811</v>
      </c>
      <c r="C350" s="369" t="s">
        <v>820</v>
      </c>
      <c r="D350" s="369" t="s">
        <v>1092</v>
      </c>
      <c r="E350" s="390"/>
      <c r="F350" s="377"/>
    </row>
    <row r="351" spans="2:6" x14ac:dyDescent="0.2">
      <c r="B351" s="369" t="s">
        <v>811</v>
      </c>
      <c r="C351" s="369" t="s">
        <v>820</v>
      </c>
      <c r="D351" s="369" t="s">
        <v>1093</v>
      </c>
      <c r="E351" s="390"/>
      <c r="F351" s="377"/>
    </row>
    <row r="352" spans="2:6" x14ac:dyDescent="0.2">
      <c r="B352" s="369" t="s">
        <v>811</v>
      </c>
      <c r="C352" s="369" t="s">
        <v>820</v>
      </c>
      <c r="D352" s="369" t="s">
        <v>1094</v>
      </c>
      <c r="E352" s="390"/>
      <c r="F352" s="377"/>
    </row>
    <row r="353" spans="2:6" x14ac:dyDescent="0.2">
      <c r="B353" s="369" t="s">
        <v>811</v>
      </c>
      <c r="C353" s="369" t="s">
        <v>820</v>
      </c>
      <c r="D353" s="369" t="s">
        <v>1095</v>
      </c>
      <c r="E353" s="390"/>
      <c r="F353" s="377"/>
    </row>
    <row r="354" spans="2:6" x14ac:dyDescent="0.2">
      <c r="B354" s="369" t="s">
        <v>811</v>
      </c>
      <c r="C354" s="369" t="s">
        <v>820</v>
      </c>
      <c r="D354" s="369" t="s">
        <v>1096</v>
      </c>
      <c r="E354" s="390"/>
      <c r="F354" s="377"/>
    </row>
    <row r="355" spans="2:6" x14ac:dyDescent="0.2">
      <c r="B355" s="369" t="s">
        <v>811</v>
      </c>
      <c r="C355" s="369" t="s">
        <v>820</v>
      </c>
      <c r="D355" s="369" t="s">
        <v>1097</v>
      </c>
      <c r="E355" s="390"/>
      <c r="F355" s="377"/>
    </row>
    <row r="356" spans="2:6" x14ac:dyDescent="0.2">
      <c r="B356" s="369" t="s">
        <v>811</v>
      </c>
      <c r="C356" s="369" t="s">
        <v>820</v>
      </c>
      <c r="D356" s="369" t="s">
        <v>1098</v>
      </c>
      <c r="E356" s="390"/>
      <c r="F356" s="377"/>
    </row>
    <row r="357" spans="2:6" x14ac:dyDescent="0.2">
      <c r="B357" s="369" t="s">
        <v>811</v>
      </c>
      <c r="C357" s="369" t="s">
        <v>820</v>
      </c>
      <c r="D357" s="369" t="s">
        <v>1099</v>
      </c>
      <c r="E357" s="390"/>
      <c r="F357" s="377"/>
    </row>
    <row r="358" spans="2:6" x14ac:dyDescent="0.2">
      <c r="B358" s="369" t="s">
        <v>811</v>
      </c>
      <c r="C358" s="369" t="s">
        <v>820</v>
      </c>
      <c r="D358" s="369" t="s">
        <v>1100</v>
      </c>
      <c r="E358" s="390"/>
      <c r="F358" s="377"/>
    </row>
    <row r="359" spans="2:6" x14ac:dyDescent="0.2">
      <c r="B359" s="369" t="s">
        <v>811</v>
      </c>
      <c r="C359" s="369" t="s">
        <v>820</v>
      </c>
      <c r="D359" s="369" t="s">
        <v>1101</v>
      </c>
      <c r="E359" s="390"/>
      <c r="F359" s="377"/>
    </row>
    <row r="360" spans="2:6" x14ac:dyDescent="0.2">
      <c r="B360" s="369" t="s">
        <v>811</v>
      </c>
      <c r="C360" s="369" t="s">
        <v>820</v>
      </c>
      <c r="D360" s="369" t="s">
        <v>1102</v>
      </c>
      <c r="E360" s="390"/>
      <c r="F360" s="377"/>
    </row>
    <row r="361" spans="2:6" x14ac:dyDescent="0.2">
      <c r="B361" s="369" t="s">
        <v>811</v>
      </c>
      <c r="C361" s="369" t="s">
        <v>820</v>
      </c>
      <c r="D361" s="369" t="s">
        <v>1103</v>
      </c>
      <c r="E361" s="390"/>
      <c r="F361" s="377"/>
    </row>
    <row r="362" spans="2:6" x14ac:dyDescent="0.2">
      <c r="B362" s="369" t="s">
        <v>811</v>
      </c>
      <c r="C362" s="369" t="s">
        <v>820</v>
      </c>
      <c r="D362" s="369" t="s">
        <v>1104</v>
      </c>
      <c r="E362" s="390"/>
      <c r="F362" s="377"/>
    </row>
    <row r="363" spans="2:6" x14ac:dyDescent="0.2">
      <c r="B363" s="369" t="s">
        <v>811</v>
      </c>
      <c r="C363" s="369" t="s">
        <v>820</v>
      </c>
      <c r="D363" s="369" t="s">
        <v>1105</v>
      </c>
      <c r="E363" s="390"/>
      <c r="F363" s="377"/>
    </row>
    <row r="364" spans="2:6" x14ac:dyDescent="0.2">
      <c r="B364" s="369" t="s">
        <v>811</v>
      </c>
      <c r="C364" s="369" t="s">
        <v>820</v>
      </c>
      <c r="D364" s="369" t="s">
        <v>1106</v>
      </c>
      <c r="E364" s="390"/>
      <c r="F364" s="377"/>
    </row>
    <row r="365" spans="2:6" x14ac:dyDescent="0.2">
      <c r="B365" s="369" t="s">
        <v>811</v>
      </c>
      <c r="C365" s="369" t="s">
        <v>820</v>
      </c>
      <c r="D365" s="369" t="s">
        <v>1107</v>
      </c>
      <c r="E365" s="390"/>
      <c r="F365" s="377"/>
    </row>
    <row r="366" spans="2:6" x14ac:dyDescent="0.2">
      <c r="B366" s="369" t="s">
        <v>811</v>
      </c>
      <c r="C366" s="369" t="s">
        <v>820</v>
      </c>
      <c r="D366" s="369" t="s">
        <v>1108</v>
      </c>
      <c r="E366" s="390"/>
      <c r="F366" s="377"/>
    </row>
    <row r="367" spans="2:6" x14ac:dyDescent="0.2">
      <c r="B367" s="369" t="s">
        <v>811</v>
      </c>
      <c r="C367" s="369" t="s">
        <v>820</v>
      </c>
      <c r="D367" s="369" t="s">
        <v>1109</v>
      </c>
      <c r="E367" s="390"/>
      <c r="F367" s="377"/>
    </row>
    <row r="368" spans="2:6" x14ac:dyDescent="0.2">
      <c r="B368" s="369" t="s">
        <v>811</v>
      </c>
      <c r="C368" s="369" t="s">
        <v>820</v>
      </c>
      <c r="D368" s="369" t="s">
        <v>1110</v>
      </c>
      <c r="E368" s="390"/>
      <c r="F368" s="377"/>
    </row>
    <row r="369" spans="2:6" x14ac:dyDescent="0.2">
      <c r="B369" s="369" t="s">
        <v>811</v>
      </c>
      <c r="C369" s="369" t="s">
        <v>820</v>
      </c>
      <c r="D369" s="369" t="s">
        <v>1111</v>
      </c>
      <c r="E369" s="390"/>
      <c r="F369" s="377"/>
    </row>
    <row r="370" spans="2:6" x14ac:dyDescent="0.2">
      <c r="B370" s="369" t="s">
        <v>811</v>
      </c>
      <c r="C370" s="369" t="s">
        <v>820</v>
      </c>
      <c r="D370" s="369" t="s">
        <v>1112</v>
      </c>
      <c r="E370" s="390"/>
      <c r="F370" s="377"/>
    </row>
    <row r="371" spans="2:6" x14ac:dyDescent="0.2">
      <c r="B371" s="369" t="s">
        <v>811</v>
      </c>
      <c r="C371" s="369" t="s">
        <v>820</v>
      </c>
      <c r="D371" s="369" t="s">
        <v>1113</v>
      </c>
      <c r="E371" s="390"/>
      <c r="F371" s="377"/>
    </row>
    <row r="372" spans="2:6" x14ac:dyDescent="0.2">
      <c r="B372" s="369" t="s">
        <v>811</v>
      </c>
      <c r="C372" s="369" t="s">
        <v>820</v>
      </c>
      <c r="D372" s="369" t="s">
        <v>1114</v>
      </c>
      <c r="E372" s="390"/>
      <c r="F372" s="377"/>
    </row>
    <row r="373" spans="2:6" x14ac:dyDescent="0.2">
      <c r="B373" s="369" t="s">
        <v>811</v>
      </c>
      <c r="C373" s="369" t="s">
        <v>820</v>
      </c>
      <c r="D373" s="369" t="s">
        <v>1115</v>
      </c>
      <c r="E373" s="390"/>
      <c r="F373" s="377"/>
    </row>
    <row r="374" spans="2:6" x14ac:dyDescent="0.2">
      <c r="B374" s="369" t="s">
        <v>811</v>
      </c>
      <c r="C374" s="369" t="s">
        <v>820</v>
      </c>
      <c r="D374" s="369" t="s">
        <v>1116</v>
      </c>
      <c r="E374" s="390"/>
      <c r="F374" s="377"/>
    </row>
    <row r="375" spans="2:6" x14ac:dyDescent="0.2">
      <c r="B375" s="369" t="s">
        <v>811</v>
      </c>
      <c r="C375" s="369" t="s">
        <v>820</v>
      </c>
      <c r="D375" s="369" t="s">
        <v>1117</v>
      </c>
      <c r="E375" s="390"/>
      <c r="F375" s="377"/>
    </row>
    <row r="376" spans="2:6" x14ac:dyDescent="0.2">
      <c r="B376" s="369" t="s">
        <v>811</v>
      </c>
      <c r="C376" s="369" t="s">
        <v>820</v>
      </c>
      <c r="D376" s="369" t="s">
        <v>1118</v>
      </c>
      <c r="E376" s="390"/>
      <c r="F376" s="377"/>
    </row>
    <row r="377" spans="2:6" x14ac:dyDescent="0.2">
      <c r="B377" s="369" t="s">
        <v>811</v>
      </c>
      <c r="C377" s="369" t="s">
        <v>820</v>
      </c>
      <c r="D377" s="369" t="s">
        <v>1119</v>
      </c>
      <c r="E377" s="390"/>
      <c r="F377" s="377"/>
    </row>
    <row r="378" spans="2:6" x14ac:dyDescent="0.2">
      <c r="B378" s="369" t="s">
        <v>811</v>
      </c>
      <c r="C378" s="369" t="s">
        <v>820</v>
      </c>
      <c r="D378" s="369" t="s">
        <v>1120</v>
      </c>
      <c r="E378" s="390"/>
      <c r="F378" s="377"/>
    </row>
    <row r="379" spans="2:6" x14ac:dyDescent="0.2">
      <c r="B379" s="369" t="s">
        <v>811</v>
      </c>
      <c r="C379" s="369" t="s">
        <v>820</v>
      </c>
      <c r="D379" s="369" t="s">
        <v>1121</v>
      </c>
      <c r="E379" s="390"/>
      <c r="F379" s="377"/>
    </row>
    <row r="380" spans="2:6" x14ac:dyDescent="0.2">
      <c r="B380" s="369" t="s">
        <v>811</v>
      </c>
      <c r="C380" s="369" t="s">
        <v>820</v>
      </c>
      <c r="D380" s="369" t="s">
        <v>1122</v>
      </c>
      <c r="E380" s="390"/>
      <c r="F380" s="377"/>
    </row>
    <row r="381" spans="2:6" x14ac:dyDescent="0.2">
      <c r="B381" s="369" t="s">
        <v>811</v>
      </c>
      <c r="C381" s="369" t="s">
        <v>820</v>
      </c>
      <c r="D381" s="369" t="s">
        <v>1123</v>
      </c>
      <c r="E381" s="390"/>
      <c r="F381" s="377"/>
    </row>
    <row r="382" spans="2:6" x14ac:dyDescent="0.2">
      <c r="B382" s="369" t="s">
        <v>811</v>
      </c>
      <c r="C382" s="369" t="s">
        <v>820</v>
      </c>
      <c r="D382" s="369" t="s">
        <v>1124</v>
      </c>
      <c r="E382" s="390"/>
      <c r="F382" s="377"/>
    </row>
    <row r="383" spans="2:6" x14ac:dyDescent="0.2">
      <c r="B383" s="369" t="s">
        <v>811</v>
      </c>
      <c r="C383" s="369" t="s">
        <v>820</v>
      </c>
      <c r="D383" s="369" t="s">
        <v>1125</v>
      </c>
      <c r="E383" s="390"/>
      <c r="F383" s="377"/>
    </row>
    <row r="384" spans="2:6" x14ac:dyDescent="0.2">
      <c r="B384" s="369" t="s">
        <v>811</v>
      </c>
      <c r="C384" s="369" t="s">
        <v>820</v>
      </c>
      <c r="D384" s="369" t="s">
        <v>1126</v>
      </c>
      <c r="E384" s="390"/>
      <c r="F384" s="377"/>
    </row>
    <row r="385" spans="2:6" x14ac:dyDescent="0.2">
      <c r="B385" s="369" t="s">
        <v>811</v>
      </c>
      <c r="C385" s="369" t="s">
        <v>820</v>
      </c>
      <c r="D385" s="369" t="s">
        <v>1127</v>
      </c>
      <c r="E385" s="390"/>
      <c r="F385" s="377"/>
    </row>
    <row r="386" spans="2:6" x14ac:dyDescent="0.2">
      <c r="B386" s="369" t="s">
        <v>811</v>
      </c>
      <c r="C386" s="369" t="s">
        <v>820</v>
      </c>
      <c r="D386" s="369" t="s">
        <v>1128</v>
      </c>
      <c r="E386" s="390"/>
      <c r="F386" s="377"/>
    </row>
    <row r="387" spans="2:6" x14ac:dyDescent="0.2">
      <c r="B387" s="369" t="s">
        <v>811</v>
      </c>
      <c r="C387" s="369" t="s">
        <v>820</v>
      </c>
      <c r="D387" s="369" t="s">
        <v>1129</v>
      </c>
      <c r="E387" s="390"/>
      <c r="F387" s="377"/>
    </row>
    <row r="388" spans="2:6" x14ac:dyDescent="0.2">
      <c r="B388" s="369" t="s">
        <v>811</v>
      </c>
      <c r="C388" s="369" t="s">
        <v>820</v>
      </c>
      <c r="D388" s="369" t="s">
        <v>1130</v>
      </c>
      <c r="E388" s="390"/>
      <c r="F388" s="377"/>
    </row>
    <row r="389" spans="2:6" x14ac:dyDescent="0.2">
      <c r="B389" s="369" t="s">
        <v>811</v>
      </c>
      <c r="C389" s="369" t="s">
        <v>820</v>
      </c>
      <c r="D389" s="369" t="s">
        <v>1131</v>
      </c>
      <c r="E389" s="390"/>
      <c r="F389" s="377"/>
    </row>
    <row r="390" spans="2:6" x14ac:dyDescent="0.2">
      <c r="B390" s="369" t="s">
        <v>811</v>
      </c>
      <c r="C390" s="369" t="s">
        <v>820</v>
      </c>
      <c r="D390" s="369" t="s">
        <v>1132</v>
      </c>
      <c r="E390" s="390"/>
      <c r="F390" s="377"/>
    </row>
    <row r="391" spans="2:6" x14ac:dyDescent="0.2">
      <c r="B391" s="369" t="s">
        <v>811</v>
      </c>
      <c r="C391" s="369" t="s">
        <v>820</v>
      </c>
      <c r="D391" s="369" t="s">
        <v>1133</v>
      </c>
      <c r="E391" s="390"/>
      <c r="F391" s="377"/>
    </row>
    <row r="392" spans="2:6" x14ac:dyDescent="0.2">
      <c r="B392" s="369" t="s">
        <v>811</v>
      </c>
      <c r="C392" s="369" t="s">
        <v>820</v>
      </c>
      <c r="D392" s="369" t="s">
        <v>1134</v>
      </c>
      <c r="E392" s="390"/>
      <c r="F392" s="377"/>
    </row>
    <row r="393" spans="2:6" x14ac:dyDescent="0.2">
      <c r="B393" s="369" t="s">
        <v>811</v>
      </c>
      <c r="C393" s="369" t="s">
        <v>820</v>
      </c>
      <c r="D393" s="369" t="s">
        <v>1135</v>
      </c>
      <c r="E393" s="390"/>
      <c r="F393" s="377"/>
    </row>
    <row r="394" spans="2:6" x14ac:dyDescent="0.2">
      <c r="B394" s="369" t="s">
        <v>811</v>
      </c>
      <c r="C394" s="369" t="s">
        <v>820</v>
      </c>
      <c r="D394" s="369" t="s">
        <v>1136</v>
      </c>
      <c r="E394" s="390"/>
      <c r="F394" s="377"/>
    </row>
    <row r="395" spans="2:6" x14ac:dyDescent="0.2">
      <c r="B395" s="369" t="s">
        <v>811</v>
      </c>
      <c r="C395" s="369" t="s">
        <v>820</v>
      </c>
      <c r="D395" s="369" t="s">
        <v>1137</v>
      </c>
      <c r="E395" s="390"/>
      <c r="F395" s="377"/>
    </row>
    <row r="396" spans="2:6" x14ac:dyDescent="0.2">
      <c r="B396" s="369" t="s">
        <v>811</v>
      </c>
      <c r="C396" s="369" t="s">
        <v>820</v>
      </c>
      <c r="D396" s="369" t="s">
        <v>1138</v>
      </c>
      <c r="E396" s="390"/>
      <c r="F396" s="377"/>
    </row>
    <row r="397" spans="2:6" x14ac:dyDescent="0.2">
      <c r="B397" s="369" t="s">
        <v>811</v>
      </c>
      <c r="C397" s="369" t="s">
        <v>820</v>
      </c>
      <c r="D397" s="369" t="s">
        <v>1139</v>
      </c>
      <c r="E397" s="390"/>
      <c r="F397" s="377"/>
    </row>
    <row r="398" spans="2:6" x14ac:dyDescent="0.2">
      <c r="B398" s="369" t="s">
        <v>811</v>
      </c>
      <c r="C398" s="369" t="s">
        <v>820</v>
      </c>
      <c r="D398" s="369" t="s">
        <v>1140</v>
      </c>
      <c r="E398" s="390"/>
      <c r="F398" s="377"/>
    </row>
    <row r="399" spans="2:6" x14ac:dyDescent="0.2">
      <c r="B399" s="369" t="s">
        <v>811</v>
      </c>
      <c r="C399" s="369" t="s">
        <v>820</v>
      </c>
      <c r="D399" s="369" t="s">
        <v>1141</v>
      </c>
      <c r="E399" s="390"/>
      <c r="F399" s="377"/>
    </row>
    <row r="400" spans="2:6" x14ac:dyDescent="0.2">
      <c r="B400" s="369" t="s">
        <v>811</v>
      </c>
      <c r="C400" s="369" t="s">
        <v>820</v>
      </c>
      <c r="D400" s="369" t="s">
        <v>1142</v>
      </c>
      <c r="E400" s="390"/>
      <c r="F400" s="377"/>
    </row>
    <row r="401" spans="2:6" x14ac:dyDescent="0.2">
      <c r="B401" s="369" t="s">
        <v>811</v>
      </c>
      <c r="C401" s="369" t="s">
        <v>820</v>
      </c>
      <c r="D401" s="369" t="s">
        <v>1143</v>
      </c>
      <c r="E401" s="390"/>
      <c r="F401" s="377"/>
    </row>
    <row r="402" spans="2:6" x14ac:dyDescent="0.2">
      <c r="B402" s="369" t="s">
        <v>811</v>
      </c>
      <c r="C402" s="369" t="s">
        <v>820</v>
      </c>
      <c r="D402" s="369" t="s">
        <v>1144</v>
      </c>
      <c r="E402" s="390"/>
      <c r="F402" s="377"/>
    </row>
    <row r="403" spans="2:6" x14ac:dyDescent="0.2">
      <c r="B403" s="369" t="s">
        <v>811</v>
      </c>
      <c r="C403" s="369" t="s">
        <v>820</v>
      </c>
      <c r="D403" s="369" t="s">
        <v>1145</v>
      </c>
      <c r="E403" s="390"/>
      <c r="F403" s="377"/>
    </row>
    <row r="404" spans="2:6" x14ac:dyDescent="0.2">
      <c r="B404" s="369" t="s">
        <v>811</v>
      </c>
      <c r="C404" s="369" t="s">
        <v>820</v>
      </c>
      <c r="D404" s="369" t="s">
        <v>1146</v>
      </c>
      <c r="E404" s="390"/>
      <c r="F404" s="377"/>
    </row>
    <row r="405" spans="2:6" x14ac:dyDescent="0.2">
      <c r="B405" s="369" t="s">
        <v>811</v>
      </c>
      <c r="C405" s="369" t="s">
        <v>820</v>
      </c>
      <c r="D405" s="369" t="s">
        <v>1147</v>
      </c>
      <c r="E405" s="390"/>
      <c r="F405" s="377"/>
    </row>
    <row r="406" spans="2:6" x14ac:dyDescent="0.2">
      <c r="B406" s="369" t="s">
        <v>811</v>
      </c>
      <c r="C406" s="369" t="s">
        <v>820</v>
      </c>
      <c r="D406" s="369" t="s">
        <v>1148</v>
      </c>
      <c r="E406" s="390"/>
      <c r="F406" s="377"/>
    </row>
    <row r="407" spans="2:6" x14ac:dyDescent="0.2">
      <c r="B407" s="369" t="s">
        <v>811</v>
      </c>
      <c r="C407" s="369" t="s">
        <v>820</v>
      </c>
      <c r="D407" s="369" t="s">
        <v>1149</v>
      </c>
      <c r="E407" s="390"/>
      <c r="F407" s="377"/>
    </row>
    <row r="408" spans="2:6" x14ac:dyDescent="0.2">
      <c r="B408" s="369" t="s">
        <v>811</v>
      </c>
      <c r="C408" s="369" t="s">
        <v>820</v>
      </c>
      <c r="D408" s="369" t="s">
        <v>1150</v>
      </c>
      <c r="E408" s="390"/>
      <c r="F408" s="377"/>
    </row>
    <row r="409" spans="2:6" x14ac:dyDescent="0.2">
      <c r="B409" s="369" t="s">
        <v>811</v>
      </c>
      <c r="C409" s="369" t="s">
        <v>820</v>
      </c>
      <c r="D409" s="369" t="s">
        <v>1151</v>
      </c>
      <c r="E409" s="390"/>
      <c r="F409" s="377"/>
    </row>
    <row r="410" spans="2:6" x14ac:dyDescent="0.2">
      <c r="B410" s="369" t="s">
        <v>811</v>
      </c>
      <c r="C410" s="369" t="s">
        <v>820</v>
      </c>
      <c r="D410" s="369" t="s">
        <v>1152</v>
      </c>
      <c r="E410" s="390"/>
      <c r="F410" s="377"/>
    </row>
    <row r="411" spans="2:6" x14ac:dyDescent="0.2">
      <c r="B411" s="369" t="s">
        <v>811</v>
      </c>
      <c r="C411" s="369" t="s">
        <v>820</v>
      </c>
      <c r="D411" s="369" t="s">
        <v>1153</v>
      </c>
      <c r="E411" s="390"/>
      <c r="F411" s="377"/>
    </row>
    <row r="412" spans="2:6" x14ac:dyDescent="0.2">
      <c r="B412" s="369" t="s">
        <v>811</v>
      </c>
      <c r="C412" s="369" t="s">
        <v>820</v>
      </c>
      <c r="D412" s="369" t="s">
        <v>1154</v>
      </c>
      <c r="E412" s="390"/>
      <c r="F412" s="377"/>
    </row>
    <row r="413" spans="2:6" x14ac:dyDescent="0.2">
      <c r="B413" s="369" t="s">
        <v>811</v>
      </c>
      <c r="C413" s="369" t="s">
        <v>820</v>
      </c>
      <c r="D413" s="369" t="s">
        <v>1155</v>
      </c>
      <c r="E413" s="390"/>
      <c r="F413" s="377"/>
    </row>
    <row r="414" spans="2:6" x14ac:dyDescent="0.2">
      <c r="B414" s="369" t="s">
        <v>811</v>
      </c>
      <c r="C414" s="369" t="s">
        <v>820</v>
      </c>
      <c r="D414" s="369" t="s">
        <v>1156</v>
      </c>
      <c r="E414" s="390"/>
      <c r="F414" s="377"/>
    </row>
    <row r="415" spans="2:6" x14ac:dyDescent="0.2">
      <c r="B415" s="369" t="s">
        <v>811</v>
      </c>
      <c r="C415" s="369" t="s">
        <v>820</v>
      </c>
      <c r="D415" s="369" t="s">
        <v>1157</v>
      </c>
      <c r="E415" s="390"/>
      <c r="F415" s="377"/>
    </row>
    <row r="416" spans="2:6" x14ac:dyDescent="0.2">
      <c r="B416" s="369" t="s">
        <v>811</v>
      </c>
      <c r="C416" s="369" t="s">
        <v>820</v>
      </c>
      <c r="D416" s="369" t="s">
        <v>1158</v>
      </c>
      <c r="E416" s="390"/>
      <c r="F416" s="377"/>
    </row>
    <row r="417" spans="2:6" x14ac:dyDescent="0.2">
      <c r="B417" s="369" t="s">
        <v>811</v>
      </c>
      <c r="C417" s="369" t="s">
        <v>820</v>
      </c>
      <c r="D417" s="369" t="s">
        <v>1159</v>
      </c>
      <c r="E417" s="390"/>
      <c r="F417" s="377"/>
    </row>
    <row r="418" spans="2:6" x14ac:dyDescent="0.2">
      <c r="B418" s="369" t="s">
        <v>811</v>
      </c>
      <c r="C418" s="369" t="s">
        <v>820</v>
      </c>
      <c r="D418" s="369" t="s">
        <v>1160</v>
      </c>
      <c r="E418" s="390"/>
      <c r="F418" s="377"/>
    </row>
    <row r="419" spans="2:6" x14ac:dyDescent="0.2">
      <c r="B419" s="369" t="s">
        <v>811</v>
      </c>
      <c r="C419" s="369" t="s">
        <v>820</v>
      </c>
      <c r="D419" s="369" t="s">
        <v>1161</v>
      </c>
      <c r="E419" s="390"/>
      <c r="F419" s="377"/>
    </row>
    <row r="420" spans="2:6" x14ac:dyDescent="0.2">
      <c r="B420" s="369" t="s">
        <v>811</v>
      </c>
      <c r="C420" s="369" t="s">
        <v>820</v>
      </c>
      <c r="D420" s="369" t="s">
        <v>1162</v>
      </c>
      <c r="E420" s="390"/>
      <c r="F420" s="377"/>
    </row>
    <row r="421" spans="2:6" x14ac:dyDescent="0.2">
      <c r="B421" s="369" t="s">
        <v>811</v>
      </c>
      <c r="C421" s="369" t="s">
        <v>820</v>
      </c>
      <c r="D421" s="369" t="s">
        <v>1163</v>
      </c>
      <c r="E421" s="390"/>
      <c r="F421" s="377"/>
    </row>
    <row r="422" spans="2:6" x14ac:dyDescent="0.2">
      <c r="B422" s="369" t="s">
        <v>811</v>
      </c>
      <c r="C422" s="369" t="s">
        <v>820</v>
      </c>
      <c r="D422" s="369" t="s">
        <v>1164</v>
      </c>
      <c r="E422" s="390"/>
      <c r="F422" s="377"/>
    </row>
    <row r="423" spans="2:6" x14ac:dyDescent="0.2">
      <c r="B423" s="369" t="s">
        <v>811</v>
      </c>
      <c r="C423" s="369" t="s">
        <v>820</v>
      </c>
      <c r="D423" s="369" t="s">
        <v>1165</v>
      </c>
      <c r="E423" s="390"/>
      <c r="F423" s="377"/>
    </row>
    <row r="424" spans="2:6" x14ac:dyDescent="0.2">
      <c r="B424" s="369" t="s">
        <v>811</v>
      </c>
      <c r="C424" s="369" t="s">
        <v>820</v>
      </c>
      <c r="D424" s="369" t="s">
        <v>1166</v>
      </c>
      <c r="E424" s="390"/>
      <c r="F424" s="377"/>
    </row>
    <row r="425" spans="2:6" x14ac:dyDescent="0.2">
      <c r="B425" s="369" t="s">
        <v>811</v>
      </c>
      <c r="C425" s="369" t="s">
        <v>820</v>
      </c>
      <c r="D425" s="369" t="s">
        <v>1167</v>
      </c>
      <c r="E425" s="390"/>
      <c r="F425" s="377"/>
    </row>
    <row r="426" spans="2:6" x14ac:dyDescent="0.2">
      <c r="B426" s="369" t="s">
        <v>811</v>
      </c>
      <c r="C426" s="369" t="s">
        <v>820</v>
      </c>
      <c r="D426" s="369" t="s">
        <v>1168</v>
      </c>
      <c r="E426" s="390"/>
      <c r="F426" s="377"/>
    </row>
    <row r="427" spans="2:6" x14ac:dyDescent="0.2">
      <c r="B427" s="369" t="s">
        <v>811</v>
      </c>
      <c r="C427" s="369" t="s">
        <v>820</v>
      </c>
      <c r="D427" s="369" t="s">
        <v>1169</v>
      </c>
      <c r="E427" s="390"/>
      <c r="F427" s="377"/>
    </row>
    <row r="428" spans="2:6" x14ac:dyDescent="0.2">
      <c r="B428" s="369" t="s">
        <v>811</v>
      </c>
      <c r="C428" s="369" t="s">
        <v>820</v>
      </c>
      <c r="D428" s="369" t="s">
        <v>1170</v>
      </c>
      <c r="E428" s="390"/>
      <c r="F428" s="377"/>
    </row>
    <row r="429" spans="2:6" x14ac:dyDescent="0.2">
      <c r="B429" s="369" t="s">
        <v>811</v>
      </c>
      <c r="C429" s="369" t="s">
        <v>820</v>
      </c>
      <c r="D429" s="369" t="s">
        <v>1171</v>
      </c>
      <c r="E429" s="390"/>
      <c r="F429" s="377"/>
    </row>
    <row r="430" spans="2:6" x14ac:dyDescent="0.2">
      <c r="B430" s="369" t="s">
        <v>811</v>
      </c>
      <c r="C430" s="369" t="s">
        <v>820</v>
      </c>
      <c r="D430" s="369" t="s">
        <v>1172</v>
      </c>
      <c r="E430" s="390"/>
      <c r="F430" s="377"/>
    </row>
    <row r="431" spans="2:6" x14ac:dyDescent="0.2">
      <c r="B431" s="369" t="s">
        <v>811</v>
      </c>
      <c r="C431" s="369" t="s">
        <v>820</v>
      </c>
      <c r="D431" s="369" t="s">
        <v>1173</v>
      </c>
      <c r="E431" s="390"/>
      <c r="F431" s="377"/>
    </row>
    <row r="432" spans="2:6" x14ac:dyDescent="0.2">
      <c r="B432" s="369" t="s">
        <v>811</v>
      </c>
      <c r="C432" s="369" t="s">
        <v>820</v>
      </c>
      <c r="D432" s="369" t="s">
        <v>1174</v>
      </c>
      <c r="E432" s="390"/>
      <c r="F432" s="377"/>
    </row>
    <row r="433" spans="2:6" x14ac:dyDescent="0.2">
      <c r="B433" s="369" t="s">
        <v>811</v>
      </c>
      <c r="C433" s="369" t="s">
        <v>820</v>
      </c>
      <c r="D433" s="369" t="s">
        <v>1175</v>
      </c>
      <c r="E433" s="390"/>
      <c r="F433" s="377"/>
    </row>
    <row r="434" spans="2:6" x14ac:dyDescent="0.2">
      <c r="B434" s="369" t="s">
        <v>811</v>
      </c>
      <c r="C434" s="369" t="s">
        <v>820</v>
      </c>
      <c r="D434" s="369" t="s">
        <v>1176</v>
      </c>
      <c r="E434" s="390"/>
      <c r="F434" s="377"/>
    </row>
    <row r="435" spans="2:6" x14ac:dyDescent="0.2">
      <c r="B435" s="369" t="s">
        <v>811</v>
      </c>
      <c r="C435" s="369" t="s">
        <v>820</v>
      </c>
      <c r="D435" s="369" t="s">
        <v>1177</v>
      </c>
      <c r="E435" s="390"/>
      <c r="F435" s="377"/>
    </row>
    <row r="436" spans="2:6" x14ac:dyDescent="0.2">
      <c r="B436" s="369" t="s">
        <v>811</v>
      </c>
      <c r="C436" s="369" t="s">
        <v>820</v>
      </c>
      <c r="D436" s="369" t="s">
        <v>1178</v>
      </c>
      <c r="E436" s="390"/>
      <c r="F436" s="377"/>
    </row>
    <row r="437" spans="2:6" x14ac:dyDescent="0.2">
      <c r="B437" s="369" t="s">
        <v>811</v>
      </c>
      <c r="C437" s="369" t="s">
        <v>820</v>
      </c>
      <c r="D437" s="369" t="s">
        <v>1179</v>
      </c>
      <c r="E437" s="390"/>
      <c r="F437" s="377"/>
    </row>
    <row r="438" spans="2:6" x14ac:dyDescent="0.2">
      <c r="B438" s="369" t="s">
        <v>811</v>
      </c>
      <c r="C438" s="369" t="s">
        <v>820</v>
      </c>
      <c r="D438" s="369" t="s">
        <v>1180</v>
      </c>
      <c r="E438" s="390"/>
      <c r="F438" s="377"/>
    </row>
    <row r="439" spans="2:6" x14ac:dyDescent="0.2">
      <c r="B439" s="369" t="s">
        <v>811</v>
      </c>
      <c r="C439" s="369" t="s">
        <v>820</v>
      </c>
      <c r="D439" s="369" t="s">
        <v>1181</v>
      </c>
      <c r="E439" s="390"/>
      <c r="F439" s="377"/>
    </row>
    <row r="440" spans="2:6" x14ac:dyDescent="0.2">
      <c r="B440" s="369" t="s">
        <v>811</v>
      </c>
      <c r="C440" s="369" t="s">
        <v>820</v>
      </c>
      <c r="D440" s="369" t="s">
        <v>1182</v>
      </c>
      <c r="E440" s="390"/>
      <c r="F440" s="377"/>
    </row>
    <row r="441" spans="2:6" x14ac:dyDescent="0.2">
      <c r="B441" s="369" t="s">
        <v>811</v>
      </c>
      <c r="C441" s="369" t="s">
        <v>820</v>
      </c>
      <c r="D441" s="369" t="s">
        <v>1183</v>
      </c>
      <c r="E441" s="390"/>
      <c r="F441" s="377"/>
    </row>
    <row r="442" spans="2:6" x14ac:dyDescent="0.2">
      <c r="B442" s="369" t="s">
        <v>811</v>
      </c>
      <c r="C442" s="369" t="s">
        <v>820</v>
      </c>
      <c r="D442" s="369" t="s">
        <v>1184</v>
      </c>
      <c r="E442" s="390"/>
      <c r="F442" s="377"/>
    </row>
    <row r="443" spans="2:6" x14ac:dyDescent="0.2">
      <c r="B443" s="369" t="s">
        <v>811</v>
      </c>
      <c r="C443" s="369" t="s">
        <v>820</v>
      </c>
      <c r="D443" s="369" t="s">
        <v>1185</v>
      </c>
      <c r="E443" s="390"/>
      <c r="F443" s="377"/>
    </row>
    <row r="444" spans="2:6" x14ac:dyDescent="0.2">
      <c r="B444" s="369" t="s">
        <v>811</v>
      </c>
      <c r="C444" s="369" t="s">
        <v>820</v>
      </c>
      <c r="D444" s="369" t="s">
        <v>1186</v>
      </c>
      <c r="E444" s="390"/>
      <c r="F444" s="377"/>
    </row>
    <row r="445" spans="2:6" x14ac:dyDescent="0.2">
      <c r="B445" s="369" t="s">
        <v>811</v>
      </c>
      <c r="C445" s="369" t="s">
        <v>820</v>
      </c>
      <c r="D445" s="369" t="s">
        <v>1187</v>
      </c>
      <c r="E445" s="390"/>
      <c r="F445" s="377"/>
    </row>
    <row r="446" spans="2:6" x14ac:dyDescent="0.2">
      <c r="B446" s="369" t="s">
        <v>820</v>
      </c>
      <c r="C446" s="369" t="s">
        <v>820</v>
      </c>
      <c r="D446" s="369" t="s">
        <v>526</v>
      </c>
      <c r="E446" s="381">
        <f>+D2_InterconnectCost!C5</f>
        <v>0</v>
      </c>
      <c r="F446" s="377"/>
    </row>
    <row r="447" spans="2:6" x14ac:dyDescent="0.2">
      <c r="B447" s="369" t="s">
        <v>820</v>
      </c>
      <c r="C447" s="369" t="s">
        <v>820</v>
      </c>
      <c r="D447" s="369" t="s">
        <v>528</v>
      </c>
      <c r="E447" s="390">
        <f>+D2_InterconnectCost!C7</f>
        <v>0</v>
      </c>
      <c r="F447" s="377"/>
    </row>
    <row r="448" spans="2:6" x14ac:dyDescent="0.2">
      <c r="B448" s="369" t="s">
        <v>820</v>
      </c>
      <c r="C448" s="369" t="s">
        <v>820</v>
      </c>
      <c r="D448" s="369" t="s">
        <v>674</v>
      </c>
      <c r="E448" s="392">
        <f>+D2_InterconnectCost!C8</f>
        <v>0</v>
      </c>
      <c r="F448" s="377"/>
    </row>
    <row r="449" spans="2:6" x14ac:dyDescent="0.2">
      <c r="B449" s="369" t="s">
        <v>820</v>
      </c>
      <c r="C449" s="369" t="s">
        <v>820</v>
      </c>
      <c r="D449" s="369" t="s">
        <v>529</v>
      </c>
      <c r="E449" s="390">
        <f>+D2_InterconnectCost!C9</f>
        <v>0</v>
      </c>
      <c r="F449" s="377"/>
    </row>
    <row r="450" spans="2:6" x14ac:dyDescent="0.2">
      <c r="B450" s="369" t="s">
        <v>812</v>
      </c>
      <c r="C450" s="369" t="s">
        <v>820</v>
      </c>
      <c r="D450" s="369" t="s">
        <v>530</v>
      </c>
      <c r="E450" s="393">
        <f>+D2_InterconnectCost!C10</f>
        <v>0</v>
      </c>
      <c r="F450" s="377"/>
    </row>
    <row r="451" spans="2:6" x14ac:dyDescent="0.2">
      <c r="B451" s="369" t="s">
        <v>1188</v>
      </c>
      <c r="C451" s="369" t="s">
        <v>820</v>
      </c>
      <c r="D451" s="369" t="s">
        <v>1189</v>
      </c>
      <c r="E451" s="393"/>
      <c r="F451" s="377"/>
    </row>
    <row r="452" spans="2:6" x14ac:dyDescent="0.2">
      <c r="B452" s="369" t="s">
        <v>820</v>
      </c>
      <c r="C452" s="369" t="s">
        <v>820</v>
      </c>
      <c r="D452" s="369" t="s">
        <v>532</v>
      </c>
      <c r="E452" s="381">
        <f>+D2_InterconnectCost!C14</f>
        <v>0</v>
      </c>
      <c r="F452" s="377"/>
    </row>
    <row r="453" spans="2:6" x14ac:dyDescent="0.2">
      <c r="B453" s="369" t="s">
        <v>820</v>
      </c>
      <c r="C453" s="369" t="s">
        <v>820</v>
      </c>
      <c r="D453" s="369" t="s">
        <v>533</v>
      </c>
      <c r="E453" s="393">
        <f>+D2_InterconnectCost!C16</f>
        <v>0</v>
      </c>
      <c r="F453" s="377"/>
    </row>
    <row r="454" spans="2:6" x14ac:dyDescent="0.2">
      <c r="B454" s="369" t="s">
        <v>820</v>
      </c>
      <c r="C454" s="369" t="s">
        <v>820</v>
      </c>
      <c r="D454" s="369" t="s">
        <v>534</v>
      </c>
      <c r="E454" s="393">
        <f>+D2_InterconnectCost!C17</f>
        <v>0</v>
      </c>
      <c r="F454" s="377"/>
    </row>
    <row r="455" spans="2:6" x14ac:dyDescent="0.2">
      <c r="B455" s="369" t="s">
        <v>820</v>
      </c>
      <c r="C455" s="369" t="s">
        <v>820</v>
      </c>
      <c r="D455" s="369" t="s">
        <v>535</v>
      </c>
      <c r="E455" s="393">
        <f>+D2_InterconnectCost!C18</f>
        <v>0</v>
      </c>
      <c r="F455" s="377"/>
    </row>
    <row r="456" spans="2:6" x14ac:dyDescent="0.2">
      <c r="B456" s="369" t="s">
        <v>820</v>
      </c>
      <c r="C456" s="369" t="s">
        <v>820</v>
      </c>
      <c r="D456" s="369" t="s">
        <v>658</v>
      </c>
      <c r="E456" s="381">
        <f>+D2_InterconnectCost!C21</f>
        <v>0</v>
      </c>
      <c r="F456" s="377"/>
    </row>
    <row r="457" spans="2:6" x14ac:dyDescent="0.2">
      <c r="B457" s="369" t="s">
        <v>820</v>
      </c>
      <c r="C457" s="369" t="s">
        <v>820</v>
      </c>
      <c r="D457" s="369" t="s">
        <v>536</v>
      </c>
      <c r="E457" s="390">
        <f>+D2_InterconnectCost!C23</f>
        <v>0</v>
      </c>
      <c r="F457" s="377"/>
    </row>
    <row r="458" spans="2:6" x14ac:dyDescent="0.2">
      <c r="B458" s="369" t="s">
        <v>820</v>
      </c>
      <c r="C458" s="369" t="s">
        <v>820</v>
      </c>
      <c r="D458" s="369" t="s">
        <v>537</v>
      </c>
      <c r="E458" s="390">
        <f>+D2_InterconnectCost!C24</f>
        <v>0</v>
      </c>
      <c r="F458" s="377"/>
    </row>
    <row r="459" spans="2:6" x14ac:dyDescent="0.2">
      <c r="B459" s="369" t="s">
        <v>820</v>
      </c>
      <c r="C459" s="369" t="s">
        <v>820</v>
      </c>
      <c r="D459" s="369" t="s">
        <v>659</v>
      </c>
      <c r="E459" s="394">
        <f>+D2_InterconnectCost!C27</f>
        <v>0</v>
      </c>
      <c r="F459" s="377"/>
    </row>
    <row r="460" spans="2:6" x14ac:dyDescent="0.2">
      <c r="B460" s="369" t="s">
        <v>820</v>
      </c>
      <c r="C460" s="369" t="s">
        <v>820</v>
      </c>
      <c r="D460" s="378" t="s">
        <v>316</v>
      </c>
      <c r="E460" s="388">
        <f>+E1_ConstructMS!C6</f>
        <v>0</v>
      </c>
      <c r="F460" s="377"/>
    </row>
    <row r="461" spans="2:6" x14ac:dyDescent="0.2">
      <c r="B461" s="369" t="s">
        <v>820</v>
      </c>
      <c r="C461" s="369" t="s">
        <v>820</v>
      </c>
      <c r="D461" s="378" t="s">
        <v>317</v>
      </c>
      <c r="E461" s="388">
        <f>+E1_ConstructMS!C7</f>
        <v>0</v>
      </c>
      <c r="F461" s="377"/>
    </row>
    <row r="462" spans="2:6" x14ac:dyDescent="0.2">
      <c r="B462" s="369" t="s">
        <v>820</v>
      </c>
      <c r="C462" s="369" t="s">
        <v>820</v>
      </c>
      <c r="D462" s="378" t="s">
        <v>25</v>
      </c>
      <c r="E462" s="388">
        <f>+E1_ConstructMS!C8</f>
        <v>0</v>
      </c>
      <c r="F462" s="377"/>
    </row>
    <row r="463" spans="2:6" x14ac:dyDescent="0.2">
      <c r="B463" s="369" t="s">
        <v>820</v>
      </c>
      <c r="C463" s="369" t="s">
        <v>820</v>
      </c>
      <c r="D463" s="378" t="s">
        <v>26</v>
      </c>
      <c r="E463" s="388">
        <f>+E1_ConstructMS!C9</f>
        <v>0</v>
      </c>
      <c r="F463" s="377"/>
    </row>
    <row r="464" spans="2:6" x14ac:dyDescent="0.2">
      <c r="B464" s="369" t="s">
        <v>820</v>
      </c>
      <c r="C464" s="369" t="s">
        <v>820</v>
      </c>
      <c r="D464" s="378" t="s">
        <v>405</v>
      </c>
      <c r="E464" s="388">
        <f>+E1_ConstructMS!C10</f>
        <v>0</v>
      </c>
      <c r="F464" s="377"/>
    </row>
    <row r="465" spans="1:6" x14ac:dyDescent="0.2">
      <c r="B465" s="369" t="s">
        <v>820</v>
      </c>
      <c r="C465" s="369" t="s">
        <v>820</v>
      </c>
      <c r="D465" s="378" t="s">
        <v>422</v>
      </c>
      <c r="E465" s="388">
        <f>+E1_ConstructMS!C11</f>
        <v>0</v>
      </c>
      <c r="F465" s="377"/>
    </row>
    <row r="466" spans="1:6" x14ac:dyDescent="0.2">
      <c r="B466" s="369" t="s">
        <v>1188</v>
      </c>
      <c r="C466" s="369" t="s">
        <v>820</v>
      </c>
      <c r="D466" s="378" t="s">
        <v>1190</v>
      </c>
      <c r="E466" s="388"/>
      <c r="F466" s="377"/>
    </row>
    <row r="467" spans="1:6" x14ac:dyDescent="0.2">
      <c r="B467" s="369" t="s">
        <v>1191</v>
      </c>
      <c r="C467" s="369" t="s">
        <v>1192</v>
      </c>
      <c r="D467" s="378" t="s">
        <v>539</v>
      </c>
      <c r="E467" s="388">
        <f>+E1_ConstructMS!C12</f>
        <v>0</v>
      </c>
      <c r="F467" s="377"/>
    </row>
    <row r="468" spans="1:6" x14ac:dyDescent="0.2">
      <c r="B468" s="369" t="s">
        <v>825</v>
      </c>
      <c r="C468" s="369" t="s">
        <v>820</v>
      </c>
      <c r="D468" s="378" t="s">
        <v>809</v>
      </c>
      <c r="E468" s="388">
        <f>+E1_ConstructMS!C18</f>
        <v>0</v>
      </c>
      <c r="F468" s="377"/>
    </row>
    <row r="469" spans="1:6" x14ac:dyDescent="0.2">
      <c r="B469" s="369" t="s">
        <v>820</v>
      </c>
      <c r="C469" s="369" t="s">
        <v>820</v>
      </c>
      <c r="D469" s="378" t="s">
        <v>406</v>
      </c>
      <c r="E469" s="388">
        <f>+E1_ConstructMS!C13</f>
        <v>0</v>
      </c>
      <c r="F469" s="377"/>
    </row>
    <row r="470" spans="1:6" x14ac:dyDescent="0.2">
      <c r="B470" s="369" t="s">
        <v>1191</v>
      </c>
      <c r="C470" s="369" t="s">
        <v>820</v>
      </c>
      <c r="D470" s="378" t="s">
        <v>540</v>
      </c>
      <c r="E470" s="388">
        <f>+E1_ConstructMS!C14</f>
        <v>0</v>
      </c>
      <c r="F470" s="377"/>
    </row>
    <row r="471" spans="1:6" x14ac:dyDescent="0.2">
      <c r="B471" s="369" t="s">
        <v>820</v>
      </c>
      <c r="C471" s="369" t="s">
        <v>820</v>
      </c>
      <c r="D471" s="378" t="s">
        <v>27</v>
      </c>
      <c r="E471" s="388">
        <f>+E1_ConstructMS!C15</f>
        <v>0</v>
      </c>
      <c r="F471" s="377"/>
    </row>
    <row r="472" spans="1:6" x14ac:dyDescent="0.2">
      <c r="B472" s="369" t="s">
        <v>820</v>
      </c>
      <c r="C472" s="369" t="s">
        <v>820</v>
      </c>
      <c r="D472" s="378" t="s">
        <v>407</v>
      </c>
      <c r="E472" s="388">
        <f>+E1_ConstructMS!C16</f>
        <v>0</v>
      </c>
      <c r="F472" s="377"/>
    </row>
    <row r="473" spans="1:6" x14ac:dyDescent="0.2">
      <c r="B473" s="369" t="s">
        <v>820</v>
      </c>
      <c r="C473" s="369" t="s">
        <v>820</v>
      </c>
      <c r="D473" s="378" t="s">
        <v>15</v>
      </c>
      <c r="E473" s="388">
        <f>+E1_ConstructMS!C17</f>
        <v>0</v>
      </c>
      <c r="F473" s="377"/>
    </row>
    <row r="474" spans="1:6" x14ac:dyDescent="0.2">
      <c r="B474" s="369" t="s">
        <v>820</v>
      </c>
      <c r="C474" s="369" t="s">
        <v>820</v>
      </c>
      <c r="D474" s="378" t="s">
        <v>541</v>
      </c>
      <c r="E474" s="388">
        <f>+E1_ConstructMS!C19</f>
        <v>0</v>
      </c>
      <c r="F474" s="377"/>
    </row>
    <row r="475" spans="1:6" x14ac:dyDescent="0.2">
      <c r="A475" s="371"/>
      <c r="B475" s="369" t="s">
        <v>1191</v>
      </c>
      <c r="C475" s="369" t="s">
        <v>1192</v>
      </c>
      <c r="D475" s="369" t="s">
        <v>1193</v>
      </c>
      <c r="E475" s="388">
        <f>+E2_PCDA!C6</f>
        <v>0</v>
      </c>
      <c r="F475" s="377"/>
    </row>
    <row r="476" spans="1:6" x14ac:dyDescent="0.2">
      <c r="A476" s="371"/>
      <c r="B476" s="369" t="s">
        <v>1191</v>
      </c>
      <c r="C476" s="369" t="s">
        <v>1192</v>
      </c>
      <c r="D476" s="369" t="s">
        <v>1194</v>
      </c>
      <c r="E476" s="388">
        <f>+E2_PCDA!C7</f>
        <v>0</v>
      </c>
      <c r="F476" s="377"/>
    </row>
    <row r="477" spans="1:6" x14ac:dyDescent="0.2">
      <c r="A477" s="371"/>
      <c r="B477" s="369" t="s">
        <v>1191</v>
      </c>
      <c r="C477" s="369" t="s">
        <v>1192</v>
      </c>
      <c r="D477" s="369" t="s">
        <v>1195</v>
      </c>
      <c r="E477" s="388">
        <f>+E2_PCDA!C8</f>
        <v>0</v>
      </c>
      <c r="F477" s="377"/>
    </row>
    <row r="478" spans="1:6" x14ac:dyDescent="0.2">
      <c r="A478" s="371"/>
      <c r="B478" s="369" t="s">
        <v>1191</v>
      </c>
      <c r="C478" s="369" t="s">
        <v>1192</v>
      </c>
      <c r="D478" s="369" t="s">
        <v>1196</v>
      </c>
      <c r="E478" s="388">
        <f>+E2_PCDA!C9</f>
        <v>0</v>
      </c>
      <c r="F478" s="377"/>
    </row>
    <row r="479" spans="1:6" x14ac:dyDescent="0.2">
      <c r="A479" s="371"/>
      <c r="B479" s="369" t="s">
        <v>1191</v>
      </c>
      <c r="C479" s="369" t="s">
        <v>1192</v>
      </c>
      <c r="D479" s="369" t="s">
        <v>1197</v>
      </c>
      <c r="E479" s="388">
        <f>+E2_PCDA!C10</f>
        <v>0</v>
      </c>
      <c r="F479" s="377"/>
    </row>
    <row r="480" spans="1:6" x14ac:dyDescent="0.2">
      <c r="A480" s="371"/>
      <c r="B480" s="369" t="s">
        <v>1191</v>
      </c>
      <c r="C480" s="369" t="s">
        <v>1192</v>
      </c>
      <c r="D480" s="369" t="s">
        <v>1198</v>
      </c>
      <c r="E480" s="388">
        <f>+E2_PCDA!C11</f>
        <v>0</v>
      </c>
      <c r="F480" s="377"/>
    </row>
    <row r="481" spans="1:6" x14ac:dyDescent="0.2">
      <c r="A481" s="371"/>
      <c r="B481" s="369" t="s">
        <v>1191</v>
      </c>
      <c r="C481" s="369" t="s">
        <v>1192</v>
      </c>
      <c r="D481" s="369" t="s">
        <v>1199</v>
      </c>
      <c r="E481" s="388">
        <f>+E2_PCDA!C12</f>
        <v>0</v>
      </c>
      <c r="F481" s="377"/>
    </row>
    <row r="482" spans="1:6" x14ac:dyDescent="0.2">
      <c r="A482" s="371"/>
      <c r="B482" s="369" t="s">
        <v>1191</v>
      </c>
      <c r="C482" s="369" t="s">
        <v>1192</v>
      </c>
      <c r="D482" s="369" t="s">
        <v>1200</v>
      </c>
      <c r="E482" s="388">
        <f>+E2_PCDA!C13</f>
        <v>0</v>
      </c>
      <c r="F482" s="377"/>
    </row>
    <row r="483" spans="1:6" x14ac:dyDescent="0.2">
      <c r="A483" s="371"/>
      <c r="B483" s="369" t="s">
        <v>1191</v>
      </c>
      <c r="C483" s="369" t="s">
        <v>1192</v>
      </c>
      <c r="D483" s="369" t="s">
        <v>1201</v>
      </c>
      <c r="E483" s="388">
        <f>+E2_PCDA!C14</f>
        <v>0</v>
      </c>
      <c r="F483" s="377"/>
    </row>
    <row r="484" spans="1:6" x14ac:dyDescent="0.2">
      <c r="A484" s="371"/>
      <c r="B484" s="369" t="s">
        <v>1191</v>
      </c>
      <c r="C484" s="369" t="s">
        <v>1192</v>
      </c>
      <c r="D484" s="369" t="s">
        <v>1202</v>
      </c>
      <c r="E484" s="388">
        <f>+E2_PCDA!C15</f>
        <v>0</v>
      </c>
      <c r="F484" s="377"/>
    </row>
    <row r="485" spans="1:6" x14ac:dyDescent="0.2">
      <c r="A485" s="371"/>
      <c r="B485" s="369" t="s">
        <v>1191</v>
      </c>
      <c r="C485" s="369" t="s">
        <v>1192</v>
      </c>
      <c r="D485" s="369" t="s">
        <v>1203</v>
      </c>
      <c r="E485" s="388">
        <f>+E2_PCDA!C16</f>
        <v>0</v>
      </c>
      <c r="F485" s="377"/>
    </row>
    <row r="486" spans="1:6" x14ac:dyDescent="0.2">
      <c r="A486" s="371"/>
      <c r="B486" s="369" t="s">
        <v>1191</v>
      </c>
      <c r="C486" s="369" t="s">
        <v>1192</v>
      </c>
      <c r="D486" s="369" t="s">
        <v>1204</v>
      </c>
      <c r="E486" s="388">
        <f>+E2_PCDA!C17</f>
        <v>0</v>
      </c>
      <c r="F486" s="377"/>
    </row>
    <row r="487" spans="1:6" x14ac:dyDescent="0.2">
      <c r="A487" s="371"/>
      <c r="B487" s="369" t="s">
        <v>1191</v>
      </c>
      <c r="C487" s="369" t="s">
        <v>1192</v>
      </c>
      <c r="D487" s="369" t="s">
        <v>1205</v>
      </c>
      <c r="E487" s="388">
        <f>+E2_PCDA!C18</f>
        <v>0</v>
      </c>
      <c r="F487" s="377"/>
    </row>
    <row r="488" spans="1:6" x14ac:dyDescent="0.2">
      <c r="A488" s="371"/>
      <c r="B488" s="369" t="s">
        <v>1191</v>
      </c>
      <c r="C488" s="369" t="s">
        <v>1192</v>
      </c>
      <c r="D488" s="369" t="s">
        <v>1206</v>
      </c>
      <c r="E488" s="388">
        <f>+E2_PCDA!C19</f>
        <v>0</v>
      </c>
      <c r="F488" s="377"/>
    </row>
    <row r="489" spans="1:6" x14ac:dyDescent="0.2">
      <c r="A489" s="371"/>
      <c r="B489" s="369" t="s">
        <v>1191</v>
      </c>
      <c r="C489" s="369" t="s">
        <v>1192</v>
      </c>
      <c r="D489" s="369" t="s">
        <v>1207</v>
      </c>
      <c r="E489" s="388">
        <f>+E2_PCDA!C20</f>
        <v>0</v>
      </c>
      <c r="F489" s="377"/>
    </row>
    <row r="490" spans="1:6" x14ac:dyDescent="0.2">
      <c r="A490" s="371"/>
      <c r="B490" s="369" t="s">
        <v>1191</v>
      </c>
      <c r="C490" s="369" t="s">
        <v>1192</v>
      </c>
      <c r="D490" s="369" t="s">
        <v>1208</v>
      </c>
      <c r="E490" s="388">
        <f>+E2_PCDA!C21</f>
        <v>0</v>
      </c>
      <c r="F490" s="377"/>
    </row>
    <row r="491" spans="1:6" x14ac:dyDescent="0.2">
      <c r="A491" s="371"/>
      <c r="B491" s="369" t="s">
        <v>1191</v>
      </c>
      <c r="C491" s="369" t="s">
        <v>1192</v>
      </c>
      <c r="D491" s="369" t="s">
        <v>1209</v>
      </c>
      <c r="E491" s="388">
        <f>+E2_PCDA!C22</f>
        <v>0</v>
      </c>
      <c r="F491" s="377"/>
    </row>
    <row r="492" spans="1:6" x14ac:dyDescent="0.2">
      <c r="A492" s="371"/>
      <c r="B492" s="369" t="s">
        <v>1191</v>
      </c>
      <c r="C492" s="369" t="s">
        <v>1192</v>
      </c>
      <c r="D492" s="369" t="s">
        <v>1210</v>
      </c>
      <c r="E492" s="388">
        <f>+E2_PCDA!C23</f>
        <v>0</v>
      </c>
      <c r="F492" s="377"/>
    </row>
    <row r="493" spans="1:6" x14ac:dyDescent="0.2">
      <c r="A493" s="371"/>
      <c r="B493" s="369" t="s">
        <v>1191</v>
      </c>
      <c r="C493" s="369" t="s">
        <v>1192</v>
      </c>
      <c r="D493" s="369" t="s">
        <v>1211</v>
      </c>
      <c r="E493" s="393">
        <f>+E2_PCDA!D6</f>
        <v>0</v>
      </c>
      <c r="F493" s="377"/>
    </row>
    <row r="494" spans="1:6" x14ac:dyDescent="0.2">
      <c r="A494" s="371"/>
      <c r="B494" s="369" t="s">
        <v>1191</v>
      </c>
      <c r="C494" s="369" t="s">
        <v>1192</v>
      </c>
      <c r="D494" s="369" t="s">
        <v>1212</v>
      </c>
      <c r="E494" s="393">
        <f>+E2_PCDA!D7</f>
        <v>0</v>
      </c>
      <c r="F494" s="377"/>
    </row>
    <row r="495" spans="1:6" x14ac:dyDescent="0.2">
      <c r="A495" s="371"/>
      <c r="B495" s="369" t="s">
        <v>1191</v>
      </c>
      <c r="C495" s="369" t="s">
        <v>1192</v>
      </c>
      <c r="D495" s="369" t="s">
        <v>1213</v>
      </c>
      <c r="E495" s="393">
        <f>+E2_PCDA!D8</f>
        <v>0</v>
      </c>
      <c r="F495" s="377"/>
    </row>
    <row r="496" spans="1:6" x14ac:dyDescent="0.2">
      <c r="A496" s="371"/>
      <c r="B496" s="369" t="s">
        <v>1191</v>
      </c>
      <c r="C496" s="369" t="s">
        <v>1192</v>
      </c>
      <c r="D496" s="369" t="s">
        <v>1214</v>
      </c>
      <c r="E496" s="393">
        <f>+E2_PCDA!D9</f>
        <v>0</v>
      </c>
      <c r="F496" s="377"/>
    </row>
    <row r="497" spans="1:6" x14ac:dyDescent="0.2">
      <c r="A497" s="371"/>
      <c r="B497" s="369" t="s">
        <v>1191</v>
      </c>
      <c r="C497" s="369" t="s">
        <v>1192</v>
      </c>
      <c r="D497" s="369" t="s">
        <v>1215</v>
      </c>
      <c r="E497" s="393">
        <f>+E2_PCDA!D10</f>
        <v>0</v>
      </c>
      <c r="F497" s="377"/>
    </row>
    <row r="498" spans="1:6" x14ac:dyDescent="0.2">
      <c r="A498" s="371"/>
      <c r="B498" s="369" t="s">
        <v>1191</v>
      </c>
      <c r="C498" s="369" t="s">
        <v>1192</v>
      </c>
      <c r="D498" s="369" t="s">
        <v>1216</v>
      </c>
      <c r="E498" s="393">
        <f>+E2_PCDA!D11</f>
        <v>0</v>
      </c>
      <c r="F498" s="377"/>
    </row>
    <row r="499" spans="1:6" x14ac:dyDescent="0.2">
      <c r="A499" s="371"/>
      <c r="B499" s="369" t="s">
        <v>1191</v>
      </c>
      <c r="C499" s="369" t="s">
        <v>1192</v>
      </c>
      <c r="D499" s="369" t="s">
        <v>1217</v>
      </c>
      <c r="E499" s="393">
        <f>+E2_PCDA!D12</f>
        <v>0</v>
      </c>
      <c r="F499" s="377"/>
    </row>
    <row r="500" spans="1:6" x14ac:dyDescent="0.2">
      <c r="A500" s="371"/>
      <c r="B500" s="369" t="s">
        <v>1191</v>
      </c>
      <c r="C500" s="369" t="s">
        <v>1192</v>
      </c>
      <c r="D500" s="369" t="s">
        <v>1218</v>
      </c>
      <c r="E500" s="393">
        <f>+E2_PCDA!D13</f>
        <v>0</v>
      </c>
      <c r="F500" s="377"/>
    </row>
    <row r="501" spans="1:6" x14ac:dyDescent="0.2">
      <c r="A501" s="371"/>
      <c r="B501" s="369" t="s">
        <v>1191</v>
      </c>
      <c r="C501" s="369" t="s">
        <v>1192</v>
      </c>
      <c r="D501" s="369" t="s">
        <v>1219</v>
      </c>
      <c r="E501" s="393">
        <f>+E2_PCDA!D14</f>
        <v>0</v>
      </c>
      <c r="F501" s="377"/>
    </row>
    <row r="502" spans="1:6" x14ac:dyDescent="0.2">
      <c r="A502" s="371"/>
      <c r="B502" s="369" t="s">
        <v>1191</v>
      </c>
      <c r="C502" s="369" t="s">
        <v>1192</v>
      </c>
      <c r="D502" s="369" t="s">
        <v>1220</v>
      </c>
      <c r="E502" s="393">
        <f>+E2_PCDA!D15</f>
        <v>0</v>
      </c>
      <c r="F502" s="377"/>
    </row>
    <row r="503" spans="1:6" x14ac:dyDescent="0.2">
      <c r="A503" s="371"/>
      <c r="B503" s="369" t="s">
        <v>1191</v>
      </c>
      <c r="C503" s="369" t="s">
        <v>1192</v>
      </c>
      <c r="D503" s="369" t="s">
        <v>1221</v>
      </c>
      <c r="E503" s="393">
        <f>+E2_PCDA!D16</f>
        <v>0</v>
      </c>
      <c r="F503" s="377"/>
    </row>
    <row r="504" spans="1:6" x14ac:dyDescent="0.2">
      <c r="A504" s="371"/>
      <c r="B504" s="369" t="s">
        <v>1191</v>
      </c>
      <c r="C504" s="369" t="s">
        <v>1192</v>
      </c>
      <c r="D504" s="369" t="s">
        <v>1222</v>
      </c>
      <c r="E504" s="393">
        <f>+E2_PCDA!D17</f>
        <v>0</v>
      </c>
      <c r="F504" s="377"/>
    </row>
    <row r="505" spans="1:6" x14ac:dyDescent="0.2">
      <c r="A505" s="371"/>
      <c r="B505" s="369" t="s">
        <v>1191</v>
      </c>
      <c r="C505" s="369" t="s">
        <v>1192</v>
      </c>
      <c r="D505" s="369" t="s">
        <v>1223</v>
      </c>
      <c r="E505" s="393">
        <f>+E2_PCDA!D18</f>
        <v>0</v>
      </c>
      <c r="F505" s="377"/>
    </row>
    <row r="506" spans="1:6" x14ac:dyDescent="0.2">
      <c r="A506" s="371"/>
      <c r="B506" s="369" t="s">
        <v>1191</v>
      </c>
      <c r="C506" s="369" t="s">
        <v>1192</v>
      </c>
      <c r="D506" s="369" t="s">
        <v>1224</v>
      </c>
      <c r="E506" s="393">
        <f>+E2_PCDA!D19</f>
        <v>0</v>
      </c>
      <c r="F506" s="377"/>
    </row>
    <row r="507" spans="1:6" x14ac:dyDescent="0.2">
      <c r="A507" s="371"/>
      <c r="B507" s="369" t="s">
        <v>1191</v>
      </c>
      <c r="C507" s="369" t="s">
        <v>1192</v>
      </c>
      <c r="D507" s="369" t="s">
        <v>1225</v>
      </c>
      <c r="E507" s="393">
        <f>+E2_PCDA!D20</f>
        <v>0</v>
      </c>
      <c r="F507" s="377"/>
    </row>
    <row r="508" spans="1:6" x14ac:dyDescent="0.2">
      <c r="A508" s="371"/>
      <c r="B508" s="369" t="s">
        <v>1191</v>
      </c>
      <c r="C508" s="369" t="s">
        <v>1192</v>
      </c>
      <c r="D508" s="369" t="s">
        <v>1226</v>
      </c>
      <c r="E508" s="393">
        <f>+E2_PCDA!D21</f>
        <v>0</v>
      </c>
      <c r="F508" s="377"/>
    </row>
    <row r="509" spans="1:6" x14ac:dyDescent="0.2">
      <c r="A509" s="371"/>
      <c r="B509" s="369" t="s">
        <v>1191</v>
      </c>
      <c r="C509" s="369" t="s">
        <v>1192</v>
      </c>
      <c r="D509" s="369" t="s">
        <v>1227</v>
      </c>
      <c r="E509" s="393">
        <f>+E2_PCDA!D22</f>
        <v>0</v>
      </c>
      <c r="F509" s="377"/>
    </row>
    <row r="510" spans="1:6" x14ac:dyDescent="0.2">
      <c r="A510" s="371"/>
      <c r="B510" s="369" t="s">
        <v>1191</v>
      </c>
      <c r="C510" s="369" t="s">
        <v>1192</v>
      </c>
      <c r="D510" s="369" t="s">
        <v>1228</v>
      </c>
      <c r="E510" s="393">
        <f>+E2_PCDA!D23</f>
        <v>0</v>
      </c>
      <c r="F510" s="377"/>
    </row>
    <row r="511" spans="1:6" x14ac:dyDescent="0.2">
      <c r="A511" s="371"/>
      <c r="B511" s="369" t="s">
        <v>1191</v>
      </c>
      <c r="C511" s="369" t="s">
        <v>1192</v>
      </c>
      <c r="D511" s="369" t="s">
        <v>1229</v>
      </c>
      <c r="E511" s="382">
        <f>+E2_PCDA!E6</f>
        <v>0</v>
      </c>
      <c r="F511" s="377"/>
    </row>
    <row r="512" spans="1:6" x14ac:dyDescent="0.2">
      <c r="A512" s="371"/>
      <c r="B512" s="369" t="s">
        <v>1191</v>
      </c>
      <c r="C512" s="369" t="s">
        <v>1192</v>
      </c>
      <c r="D512" s="369" t="s">
        <v>1230</v>
      </c>
      <c r="E512" s="382">
        <f>+E2_PCDA!E7</f>
        <v>0</v>
      </c>
      <c r="F512" s="377"/>
    </row>
    <row r="513" spans="1:6" x14ac:dyDescent="0.2">
      <c r="A513" s="371"/>
      <c r="B513" s="369" t="s">
        <v>1191</v>
      </c>
      <c r="C513" s="369" t="s">
        <v>1192</v>
      </c>
      <c r="D513" s="369" t="s">
        <v>1231</v>
      </c>
      <c r="E513" s="382">
        <f>+E2_PCDA!E8</f>
        <v>0</v>
      </c>
      <c r="F513" s="377"/>
    </row>
    <row r="514" spans="1:6" x14ac:dyDescent="0.2">
      <c r="A514" s="371"/>
      <c r="B514" s="369" t="s">
        <v>1191</v>
      </c>
      <c r="C514" s="369" t="s">
        <v>1192</v>
      </c>
      <c r="D514" s="369" t="s">
        <v>1232</v>
      </c>
      <c r="E514" s="382">
        <f>+E2_PCDA!E9</f>
        <v>0</v>
      </c>
      <c r="F514" s="377"/>
    </row>
    <row r="515" spans="1:6" x14ac:dyDescent="0.2">
      <c r="A515" s="371"/>
      <c r="B515" s="369" t="s">
        <v>1191</v>
      </c>
      <c r="C515" s="369" t="s">
        <v>1192</v>
      </c>
      <c r="D515" s="369" t="s">
        <v>1233</v>
      </c>
      <c r="E515" s="382">
        <f>+E2_PCDA!E10</f>
        <v>0</v>
      </c>
      <c r="F515" s="377"/>
    </row>
    <row r="516" spans="1:6" x14ac:dyDescent="0.2">
      <c r="A516" s="371"/>
      <c r="B516" s="369" t="s">
        <v>1191</v>
      </c>
      <c r="C516" s="369" t="s">
        <v>1192</v>
      </c>
      <c r="D516" s="369" t="s">
        <v>1234</v>
      </c>
      <c r="E516" s="382">
        <f>+E2_PCDA!E11</f>
        <v>0</v>
      </c>
      <c r="F516" s="377"/>
    </row>
    <row r="517" spans="1:6" x14ac:dyDescent="0.2">
      <c r="A517" s="371"/>
      <c r="B517" s="369" t="s">
        <v>1191</v>
      </c>
      <c r="C517" s="369" t="s">
        <v>1192</v>
      </c>
      <c r="D517" s="369" t="s">
        <v>1235</v>
      </c>
      <c r="E517" s="382">
        <f>+E2_PCDA!E12</f>
        <v>0</v>
      </c>
      <c r="F517" s="377"/>
    </row>
    <row r="518" spans="1:6" x14ac:dyDescent="0.2">
      <c r="A518" s="371"/>
      <c r="B518" s="369" t="s">
        <v>1191</v>
      </c>
      <c r="C518" s="369" t="s">
        <v>1192</v>
      </c>
      <c r="D518" s="369" t="s">
        <v>1236</v>
      </c>
      <c r="E518" s="382">
        <f>+E2_PCDA!E13</f>
        <v>0</v>
      </c>
      <c r="F518" s="377"/>
    </row>
    <row r="519" spans="1:6" x14ac:dyDescent="0.2">
      <c r="A519" s="371"/>
      <c r="B519" s="369" t="s">
        <v>1191</v>
      </c>
      <c r="C519" s="369" t="s">
        <v>1192</v>
      </c>
      <c r="D519" s="369" t="s">
        <v>1237</v>
      </c>
      <c r="E519" s="382">
        <f>+E2_PCDA!E14</f>
        <v>0</v>
      </c>
      <c r="F519" s="377"/>
    </row>
    <row r="520" spans="1:6" x14ac:dyDescent="0.2">
      <c r="A520" s="371"/>
      <c r="B520" s="369" t="s">
        <v>1191</v>
      </c>
      <c r="C520" s="369" t="s">
        <v>1192</v>
      </c>
      <c r="D520" s="369" t="s">
        <v>1238</v>
      </c>
      <c r="E520" s="382">
        <f>+E2_PCDA!E15</f>
        <v>0</v>
      </c>
      <c r="F520" s="377"/>
    </row>
    <row r="521" spans="1:6" x14ac:dyDescent="0.2">
      <c r="A521" s="371"/>
      <c r="B521" s="369" t="s">
        <v>1191</v>
      </c>
      <c r="C521" s="369" t="s">
        <v>1192</v>
      </c>
      <c r="D521" s="369" t="s">
        <v>1239</v>
      </c>
      <c r="E521" s="382">
        <f>+E2_PCDA!E16</f>
        <v>0</v>
      </c>
      <c r="F521" s="377"/>
    </row>
    <row r="522" spans="1:6" x14ac:dyDescent="0.2">
      <c r="A522" s="371"/>
      <c r="B522" s="369" t="s">
        <v>1191</v>
      </c>
      <c r="C522" s="369" t="s">
        <v>1192</v>
      </c>
      <c r="D522" s="369" t="s">
        <v>1240</v>
      </c>
      <c r="E522" s="382">
        <f>+E2_PCDA!E17</f>
        <v>0</v>
      </c>
      <c r="F522" s="377"/>
    </row>
    <row r="523" spans="1:6" x14ac:dyDescent="0.2">
      <c r="A523" s="371"/>
      <c r="B523" s="369" t="s">
        <v>1191</v>
      </c>
      <c r="C523" s="369" t="s">
        <v>1192</v>
      </c>
      <c r="D523" s="369" t="s">
        <v>1241</v>
      </c>
      <c r="E523" s="382">
        <f>+E2_PCDA!E18</f>
        <v>0</v>
      </c>
      <c r="F523" s="377"/>
    </row>
    <row r="524" spans="1:6" x14ac:dyDescent="0.2">
      <c r="A524" s="371"/>
      <c r="B524" s="369" t="s">
        <v>1191</v>
      </c>
      <c r="C524" s="369" t="s">
        <v>1192</v>
      </c>
      <c r="D524" s="369" t="s">
        <v>1242</v>
      </c>
      <c r="E524" s="382">
        <f>+E2_PCDA!E19</f>
        <v>0</v>
      </c>
      <c r="F524" s="377"/>
    </row>
    <row r="525" spans="1:6" x14ac:dyDescent="0.2">
      <c r="A525" s="371"/>
      <c r="B525" s="369" t="s">
        <v>1191</v>
      </c>
      <c r="C525" s="369" t="s">
        <v>1192</v>
      </c>
      <c r="D525" s="369" t="s">
        <v>1243</v>
      </c>
      <c r="E525" s="382">
        <f>+E2_PCDA!E20</f>
        <v>0</v>
      </c>
      <c r="F525" s="377"/>
    </row>
    <row r="526" spans="1:6" x14ac:dyDescent="0.2">
      <c r="A526" s="371"/>
      <c r="B526" s="369" t="s">
        <v>1191</v>
      </c>
      <c r="C526" s="369" t="s">
        <v>1192</v>
      </c>
      <c r="D526" s="369" t="s">
        <v>1244</v>
      </c>
      <c r="E526" s="382">
        <f>+E2_PCDA!E21</f>
        <v>0</v>
      </c>
      <c r="F526" s="377"/>
    </row>
    <row r="527" spans="1:6" x14ac:dyDescent="0.2">
      <c r="A527" s="371"/>
      <c r="B527" s="369" t="s">
        <v>1191</v>
      </c>
      <c r="C527" s="369" t="s">
        <v>1192</v>
      </c>
      <c r="D527" s="369" t="s">
        <v>1245</v>
      </c>
      <c r="E527" s="382">
        <f>+E2_PCDA!E22</f>
        <v>0</v>
      </c>
      <c r="F527" s="377"/>
    </row>
    <row r="528" spans="1:6" x14ac:dyDescent="0.2">
      <c r="A528" s="371"/>
      <c r="B528" s="369" t="s">
        <v>1191</v>
      </c>
      <c r="C528" s="369" t="s">
        <v>1192</v>
      </c>
      <c r="D528" s="369" t="s">
        <v>1246</v>
      </c>
      <c r="E528" s="382">
        <f>+E2_PCDA!E23</f>
        <v>0</v>
      </c>
      <c r="F528" s="377"/>
    </row>
    <row r="529" spans="2:6" x14ac:dyDescent="0.2">
      <c r="B529" s="369" t="s">
        <v>1191</v>
      </c>
      <c r="C529" s="369" t="s">
        <v>820</v>
      </c>
      <c r="D529" s="369" t="s">
        <v>665</v>
      </c>
      <c r="E529" s="395">
        <f>+F1_Capacity!C5</f>
        <v>0</v>
      </c>
      <c r="F529" s="377"/>
    </row>
    <row r="530" spans="2:6" x14ac:dyDescent="0.2">
      <c r="B530" s="369" t="s">
        <v>1191</v>
      </c>
      <c r="C530" s="369" t="s">
        <v>820</v>
      </c>
      <c r="D530" s="369" t="s">
        <v>666</v>
      </c>
      <c r="E530" s="395">
        <f>+F1_Capacity!C7</f>
        <v>0</v>
      </c>
      <c r="F530" s="377"/>
    </row>
    <row r="531" spans="2:6" x14ac:dyDescent="0.2">
      <c r="B531" s="369" t="s">
        <v>1191</v>
      </c>
      <c r="C531" s="369" t="s">
        <v>820</v>
      </c>
      <c r="D531" s="369" t="s">
        <v>664</v>
      </c>
      <c r="E531" s="391">
        <f>+F1_Capacity!C9</f>
        <v>0</v>
      </c>
      <c r="F531" s="377"/>
    </row>
    <row r="532" spans="2:6" x14ac:dyDescent="0.2">
      <c r="B532" s="369" t="s">
        <v>811</v>
      </c>
      <c r="C532" s="369" t="s">
        <v>820</v>
      </c>
      <c r="D532" s="369" t="s">
        <v>1247</v>
      </c>
      <c r="E532" s="392"/>
      <c r="F532" s="377"/>
    </row>
    <row r="533" spans="2:6" x14ac:dyDescent="0.2">
      <c r="B533" s="369" t="s">
        <v>811</v>
      </c>
      <c r="C533" s="369" t="s">
        <v>820</v>
      </c>
      <c r="D533" s="369" t="s">
        <v>1248</v>
      </c>
      <c r="E533" s="392"/>
      <c r="F533" s="377"/>
    </row>
    <row r="534" spans="2:6" x14ac:dyDescent="0.2">
      <c r="B534" s="369" t="s">
        <v>811</v>
      </c>
      <c r="C534" s="369" t="s">
        <v>820</v>
      </c>
      <c r="D534" s="369" t="s">
        <v>1249</v>
      </c>
      <c r="E534" s="392"/>
      <c r="F534" s="377"/>
    </row>
    <row r="535" spans="2:6" x14ac:dyDescent="0.2">
      <c r="B535" s="369" t="s">
        <v>811</v>
      </c>
      <c r="C535" s="369" t="s">
        <v>820</v>
      </c>
      <c r="D535" s="369" t="s">
        <v>1250</v>
      </c>
      <c r="E535" s="392"/>
      <c r="F535" s="377"/>
    </row>
    <row r="536" spans="2:6" x14ac:dyDescent="0.2">
      <c r="B536" s="369" t="s">
        <v>811</v>
      </c>
      <c r="C536" s="369" t="s">
        <v>820</v>
      </c>
      <c r="D536" s="369" t="s">
        <v>1251</v>
      </c>
      <c r="E536" s="392"/>
      <c r="F536" s="377"/>
    </row>
    <row r="537" spans="2:6" x14ac:dyDescent="0.2">
      <c r="B537" s="369" t="s">
        <v>811</v>
      </c>
      <c r="C537" s="369" t="s">
        <v>820</v>
      </c>
      <c r="D537" s="369" t="s">
        <v>1252</v>
      </c>
      <c r="E537" s="392"/>
      <c r="F537" s="377"/>
    </row>
    <row r="538" spans="2:6" x14ac:dyDescent="0.2">
      <c r="B538" s="369" t="s">
        <v>811</v>
      </c>
      <c r="C538" s="369" t="s">
        <v>820</v>
      </c>
      <c r="D538" s="369" t="s">
        <v>8</v>
      </c>
      <c r="E538" s="392"/>
      <c r="F538" s="377"/>
    </row>
    <row r="539" spans="2:6" x14ac:dyDescent="0.2">
      <c r="B539" s="369" t="s">
        <v>812</v>
      </c>
      <c r="C539" s="369" t="s">
        <v>820</v>
      </c>
      <c r="D539" s="369" t="s">
        <v>1253</v>
      </c>
      <c r="E539" s="392">
        <f>+F1_Capacity!C13</f>
        <v>0</v>
      </c>
      <c r="F539" s="377"/>
    </row>
    <row r="540" spans="2:6" x14ac:dyDescent="0.2">
      <c r="B540" s="369" t="s">
        <v>812</v>
      </c>
      <c r="C540" s="369" t="s">
        <v>820</v>
      </c>
      <c r="D540" s="369" t="s">
        <v>1254</v>
      </c>
      <c r="E540" s="392">
        <f>+F1_Capacity!C14</f>
        <v>0</v>
      </c>
      <c r="F540" s="377"/>
    </row>
    <row r="541" spans="2:6" x14ac:dyDescent="0.2">
      <c r="B541" s="369" t="s">
        <v>812</v>
      </c>
      <c r="C541" s="369" t="s">
        <v>820</v>
      </c>
      <c r="D541" s="369" t="s">
        <v>1255</v>
      </c>
      <c r="E541" s="392">
        <f>+F1_Capacity!C15</f>
        <v>0</v>
      </c>
      <c r="F541" s="377"/>
    </row>
    <row r="542" spans="2:6" x14ac:dyDescent="0.2">
      <c r="B542" s="369" t="s">
        <v>812</v>
      </c>
      <c r="C542" s="369" t="s">
        <v>820</v>
      </c>
      <c r="D542" s="369" t="s">
        <v>1256</v>
      </c>
      <c r="E542" s="392">
        <f>+F1_Capacity!C16</f>
        <v>0</v>
      </c>
      <c r="F542" s="377"/>
    </row>
    <row r="543" spans="2:6" x14ac:dyDescent="0.2">
      <c r="B543" s="369" t="s">
        <v>812</v>
      </c>
      <c r="C543" s="369" t="s">
        <v>820</v>
      </c>
      <c r="D543" s="369" t="s">
        <v>1257</v>
      </c>
      <c r="E543" s="392">
        <f>+F1_Capacity!C17</f>
        <v>0</v>
      </c>
      <c r="F543" s="377"/>
    </row>
    <row r="544" spans="2:6" x14ac:dyDescent="0.2">
      <c r="B544" s="369" t="s">
        <v>812</v>
      </c>
      <c r="C544" s="369" t="s">
        <v>820</v>
      </c>
      <c r="D544" s="369" t="s">
        <v>1258</v>
      </c>
      <c r="E544" s="392">
        <f>+F1_Capacity!C18</f>
        <v>0</v>
      </c>
      <c r="F544" s="377"/>
    </row>
    <row r="545" spans="2:6" x14ac:dyDescent="0.2">
      <c r="B545" s="369" t="s">
        <v>812</v>
      </c>
      <c r="C545" s="369" t="s">
        <v>820</v>
      </c>
      <c r="D545" s="369" t="s">
        <v>1259</v>
      </c>
      <c r="E545" s="392">
        <f>+F1_Capacity!C19</f>
        <v>0</v>
      </c>
      <c r="F545" s="377"/>
    </row>
    <row r="546" spans="2:6" x14ac:dyDescent="0.2">
      <c r="B546" s="369" t="s">
        <v>812</v>
      </c>
      <c r="C546" s="369" t="s">
        <v>820</v>
      </c>
      <c r="D546" s="369" t="s">
        <v>1260</v>
      </c>
      <c r="E546" s="392">
        <f>+F1_Capacity!C20</f>
        <v>0</v>
      </c>
      <c r="F546" s="377"/>
    </row>
    <row r="547" spans="2:6" x14ac:dyDescent="0.2">
      <c r="B547" s="369" t="s">
        <v>812</v>
      </c>
      <c r="C547" s="369" t="s">
        <v>820</v>
      </c>
      <c r="D547" s="369" t="s">
        <v>1261</v>
      </c>
      <c r="E547" s="392">
        <f>+F1_Capacity!C21</f>
        <v>0</v>
      </c>
      <c r="F547" s="377"/>
    </row>
    <row r="548" spans="2:6" x14ac:dyDescent="0.2">
      <c r="B548" s="369" t="s">
        <v>812</v>
      </c>
      <c r="C548" s="369" t="s">
        <v>820</v>
      </c>
      <c r="D548" s="369" t="s">
        <v>1262</v>
      </c>
      <c r="E548" s="392">
        <f>+F1_Capacity!C22</f>
        <v>0</v>
      </c>
      <c r="F548" s="377"/>
    </row>
    <row r="549" spans="2:6" x14ac:dyDescent="0.2">
      <c r="B549" s="369" t="s">
        <v>812</v>
      </c>
      <c r="C549" s="369" t="s">
        <v>820</v>
      </c>
      <c r="D549" s="369" t="s">
        <v>1263</v>
      </c>
      <c r="E549" s="392">
        <f>+F1_Capacity!C23</f>
        <v>0</v>
      </c>
      <c r="F549" s="377"/>
    </row>
    <row r="550" spans="2:6" x14ac:dyDescent="0.2">
      <c r="B550" s="369" t="s">
        <v>812</v>
      </c>
      <c r="C550" s="369" t="s">
        <v>820</v>
      </c>
      <c r="D550" s="369" t="s">
        <v>1264</v>
      </c>
      <c r="E550" s="392">
        <f>+F1_Capacity!C24</f>
        <v>0</v>
      </c>
      <c r="F550" s="377"/>
    </row>
    <row r="551" spans="2:6" x14ac:dyDescent="0.2">
      <c r="B551" s="369" t="s">
        <v>812</v>
      </c>
      <c r="C551" s="369" t="s">
        <v>820</v>
      </c>
      <c r="D551" s="369" t="s">
        <v>1265</v>
      </c>
      <c r="E551" s="392">
        <f>+F1_Capacity!C25</f>
        <v>0</v>
      </c>
      <c r="F551" s="377"/>
    </row>
    <row r="552" spans="2:6" x14ac:dyDescent="0.2">
      <c r="B552" s="369" t="s">
        <v>812</v>
      </c>
      <c r="C552" s="369" t="s">
        <v>820</v>
      </c>
      <c r="D552" s="369" t="s">
        <v>1266</v>
      </c>
      <c r="E552" s="392">
        <f>+F1_Capacity!C26</f>
        <v>0</v>
      </c>
      <c r="F552" s="377"/>
    </row>
    <row r="553" spans="2:6" x14ac:dyDescent="0.2">
      <c r="B553" s="369" t="s">
        <v>812</v>
      </c>
      <c r="C553" s="369" t="s">
        <v>820</v>
      </c>
      <c r="D553" s="369" t="s">
        <v>1267</v>
      </c>
      <c r="E553" s="392">
        <f>+F1_Capacity!C27</f>
        <v>0</v>
      </c>
      <c r="F553" s="377"/>
    </row>
    <row r="554" spans="2:6" x14ac:dyDescent="0.2">
      <c r="B554" s="369" t="s">
        <v>812</v>
      </c>
      <c r="C554" s="369" t="s">
        <v>820</v>
      </c>
      <c r="D554" s="369" t="s">
        <v>1268</v>
      </c>
      <c r="E554" s="392">
        <f>+F1_Capacity!C28</f>
        <v>0</v>
      </c>
      <c r="F554" s="377"/>
    </row>
    <row r="555" spans="2:6" x14ac:dyDescent="0.2">
      <c r="B555" s="369" t="s">
        <v>812</v>
      </c>
      <c r="C555" s="369" t="s">
        <v>820</v>
      </c>
      <c r="D555" s="369" t="s">
        <v>1269</v>
      </c>
      <c r="E555" s="392">
        <f>+F1_Capacity!C29</f>
        <v>0</v>
      </c>
      <c r="F555" s="377"/>
    </row>
    <row r="556" spans="2:6" x14ac:dyDescent="0.2">
      <c r="B556" s="369" t="s">
        <v>812</v>
      </c>
      <c r="C556" s="369" t="s">
        <v>820</v>
      </c>
      <c r="D556" s="369" t="s">
        <v>1270</v>
      </c>
      <c r="E556" s="392">
        <f>+F1_Capacity!C30</f>
        <v>0</v>
      </c>
      <c r="F556" s="377"/>
    </row>
    <row r="557" spans="2:6" x14ac:dyDescent="0.2">
      <c r="B557" s="369" t="s">
        <v>812</v>
      </c>
      <c r="C557" s="369" t="s">
        <v>820</v>
      </c>
      <c r="D557" s="369" t="s">
        <v>1271</v>
      </c>
      <c r="E557" s="392">
        <f>+F1_Capacity!C31</f>
        <v>0</v>
      </c>
      <c r="F557" s="377"/>
    </row>
    <row r="558" spans="2:6" x14ac:dyDescent="0.2">
      <c r="B558" s="369" t="s">
        <v>812</v>
      </c>
      <c r="C558" s="369" t="s">
        <v>820</v>
      </c>
      <c r="D558" s="369" t="s">
        <v>1272</v>
      </c>
      <c r="E558" s="392">
        <f>+F1_Capacity!C32</f>
        <v>0</v>
      </c>
      <c r="F558" s="377"/>
    </row>
    <row r="559" spans="2:6" x14ac:dyDescent="0.2">
      <c r="B559" s="369" t="s">
        <v>812</v>
      </c>
      <c r="C559" s="369" t="s">
        <v>820</v>
      </c>
      <c r="D559" s="369" t="s">
        <v>1273</v>
      </c>
      <c r="E559" s="392">
        <f>+F1_Capacity!C33</f>
        <v>0</v>
      </c>
      <c r="F559" s="377"/>
    </row>
    <row r="560" spans="2:6" x14ac:dyDescent="0.2">
      <c r="B560" s="369" t="s">
        <v>812</v>
      </c>
      <c r="C560" s="369" t="s">
        <v>820</v>
      </c>
      <c r="D560" s="369" t="s">
        <v>1274</v>
      </c>
      <c r="E560" s="392">
        <f>+F1_Capacity!C34</f>
        <v>0</v>
      </c>
      <c r="F560" s="377"/>
    </row>
    <row r="561" spans="2:6" x14ac:dyDescent="0.2">
      <c r="B561" s="369" t="s">
        <v>812</v>
      </c>
      <c r="C561" s="369" t="s">
        <v>820</v>
      </c>
      <c r="D561" s="369" t="s">
        <v>1275</v>
      </c>
      <c r="E561" s="392">
        <f>+F1_Capacity!C35</f>
        <v>0</v>
      </c>
      <c r="F561" s="377"/>
    </row>
    <row r="562" spans="2:6" x14ac:dyDescent="0.2">
      <c r="B562" s="369" t="s">
        <v>812</v>
      </c>
      <c r="C562" s="369" t="s">
        <v>820</v>
      </c>
      <c r="D562" s="369" t="s">
        <v>1276</v>
      </c>
      <c r="E562" s="392">
        <f>+F1_Capacity!C36</f>
        <v>0</v>
      </c>
      <c r="F562" s="377"/>
    </row>
    <row r="563" spans="2:6" x14ac:dyDescent="0.2">
      <c r="B563" s="369" t="s">
        <v>812</v>
      </c>
      <c r="C563" s="369" t="s">
        <v>820</v>
      </c>
      <c r="D563" s="369" t="s">
        <v>1277</v>
      </c>
      <c r="E563" s="392">
        <f>+F1_Capacity!C37</f>
        <v>0</v>
      </c>
      <c r="F563" s="377"/>
    </row>
    <row r="564" spans="2:6" x14ac:dyDescent="0.2">
      <c r="B564" s="369" t="s">
        <v>812</v>
      </c>
      <c r="C564" s="369" t="s">
        <v>820</v>
      </c>
      <c r="D564" s="369" t="s">
        <v>1278</v>
      </c>
      <c r="E564" s="392">
        <f>+F1_Capacity!D13</f>
        <v>0</v>
      </c>
      <c r="F564" s="377"/>
    </row>
    <row r="565" spans="2:6" x14ac:dyDescent="0.2">
      <c r="B565" s="369" t="s">
        <v>812</v>
      </c>
      <c r="C565" s="369" t="s">
        <v>820</v>
      </c>
      <c r="D565" s="369" t="s">
        <v>1279</v>
      </c>
      <c r="E565" s="392">
        <f>+F1_Capacity!D14</f>
        <v>0</v>
      </c>
      <c r="F565" s="377"/>
    </row>
    <row r="566" spans="2:6" x14ac:dyDescent="0.2">
      <c r="B566" s="369" t="s">
        <v>812</v>
      </c>
      <c r="C566" s="369" t="s">
        <v>820</v>
      </c>
      <c r="D566" s="369" t="s">
        <v>1280</v>
      </c>
      <c r="E566" s="392">
        <f>+F1_Capacity!D15</f>
        <v>0</v>
      </c>
      <c r="F566" s="377"/>
    </row>
    <row r="567" spans="2:6" x14ac:dyDescent="0.2">
      <c r="B567" s="369" t="s">
        <v>812</v>
      </c>
      <c r="C567" s="369" t="s">
        <v>820</v>
      </c>
      <c r="D567" s="369" t="s">
        <v>1281</v>
      </c>
      <c r="E567" s="392">
        <f>+F1_Capacity!D16</f>
        <v>0</v>
      </c>
      <c r="F567" s="377"/>
    </row>
    <row r="568" spans="2:6" x14ac:dyDescent="0.2">
      <c r="B568" s="369" t="s">
        <v>812</v>
      </c>
      <c r="C568" s="369" t="s">
        <v>820</v>
      </c>
      <c r="D568" s="369" t="s">
        <v>1282</v>
      </c>
      <c r="E568" s="392">
        <f>+F1_Capacity!D17</f>
        <v>0</v>
      </c>
      <c r="F568" s="377"/>
    </row>
    <row r="569" spans="2:6" x14ac:dyDescent="0.2">
      <c r="B569" s="369" t="s">
        <v>812</v>
      </c>
      <c r="C569" s="369" t="s">
        <v>820</v>
      </c>
      <c r="D569" s="369" t="s">
        <v>1283</v>
      </c>
      <c r="E569" s="392">
        <f>+F1_Capacity!D18</f>
        <v>0</v>
      </c>
      <c r="F569" s="377"/>
    </row>
    <row r="570" spans="2:6" x14ac:dyDescent="0.2">
      <c r="B570" s="369" t="s">
        <v>812</v>
      </c>
      <c r="C570" s="369" t="s">
        <v>820</v>
      </c>
      <c r="D570" s="369" t="s">
        <v>1284</v>
      </c>
      <c r="E570" s="392">
        <f>+F1_Capacity!D19</f>
        <v>0</v>
      </c>
      <c r="F570" s="377"/>
    </row>
    <row r="571" spans="2:6" x14ac:dyDescent="0.2">
      <c r="B571" s="369" t="s">
        <v>812</v>
      </c>
      <c r="C571" s="369" t="s">
        <v>820</v>
      </c>
      <c r="D571" s="369" t="s">
        <v>1285</v>
      </c>
      <c r="E571" s="392">
        <f>+F1_Capacity!D20</f>
        <v>0</v>
      </c>
      <c r="F571" s="377"/>
    </row>
    <row r="572" spans="2:6" x14ac:dyDescent="0.2">
      <c r="B572" s="369" t="s">
        <v>812</v>
      </c>
      <c r="C572" s="369" t="s">
        <v>820</v>
      </c>
      <c r="D572" s="369" t="s">
        <v>1286</v>
      </c>
      <c r="E572" s="392">
        <f>+F1_Capacity!D21</f>
        <v>0</v>
      </c>
      <c r="F572" s="377"/>
    </row>
    <row r="573" spans="2:6" x14ac:dyDescent="0.2">
      <c r="B573" s="369" t="s">
        <v>812</v>
      </c>
      <c r="C573" s="369" t="s">
        <v>820</v>
      </c>
      <c r="D573" s="369" t="s">
        <v>1287</v>
      </c>
      <c r="E573" s="392">
        <f>+F1_Capacity!D22</f>
        <v>0</v>
      </c>
      <c r="F573" s="377"/>
    </row>
    <row r="574" spans="2:6" x14ac:dyDescent="0.2">
      <c r="B574" s="369" t="s">
        <v>812</v>
      </c>
      <c r="C574" s="369" t="s">
        <v>820</v>
      </c>
      <c r="D574" s="369" t="s">
        <v>1288</v>
      </c>
      <c r="E574" s="392">
        <f>+F1_Capacity!D23</f>
        <v>0</v>
      </c>
      <c r="F574" s="377"/>
    </row>
    <row r="575" spans="2:6" x14ac:dyDescent="0.2">
      <c r="B575" s="369" t="s">
        <v>812</v>
      </c>
      <c r="C575" s="369" t="s">
        <v>820</v>
      </c>
      <c r="D575" s="369" t="s">
        <v>1289</v>
      </c>
      <c r="E575" s="392">
        <f>+F1_Capacity!D24</f>
        <v>0</v>
      </c>
      <c r="F575" s="377"/>
    </row>
    <row r="576" spans="2:6" x14ac:dyDescent="0.2">
      <c r="B576" s="369" t="s">
        <v>812</v>
      </c>
      <c r="C576" s="369" t="s">
        <v>820</v>
      </c>
      <c r="D576" s="369" t="s">
        <v>1290</v>
      </c>
      <c r="E576" s="392">
        <f>+F1_Capacity!D25</f>
        <v>0</v>
      </c>
      <c r="F576" s="377"/>
    </row>
    <row r="577" spans="2:6" x14ac:dyDescent="0.2">
      <c r="B577" s="369" t="s">
        <v>812</v>
      </c>
      <c r="C577" s="369" t="s">
        <v>820</v>
      </c>
      <c r="D577" s="369" t="s">
        <v>1291</v>
      </c>
      <c r="E577" s="392">
        <f>+F1_Capacity!D26</f>
        <v>0</v>
      </c>
      <c r="F577" s="377"/>
    </row>
    <row r="578" spans="2:6" x14ac:dyDescent="0.2">
      <c r="B578" s="369" t="s">
        <v>812</v>
      </c>
      <c r="C578" s="369" t="s">
        <v>820</v>
      </c>
      <c r="D578" s="369" t="s">
        <v>1292</v>
      </c>
      <c r="E578" s="392">
        <f>+F1_Capacity!D27</f>
        <v>0</v>
      </c>
      <c r="F578" s="377"/>
    </row>
    <row r="579" spans="2:6" x14ac:dyDescent="0.2">
      <c r="B579" s="369" t="s">
        <v>812</v>
      </c>
      <c r="C579" s="369" t="s">
        <v>820</v>
      </c>
      <c r="D579" s="369" t="s">
        <v>1293</v>
      </c>
      <c r="E579" s="392">
        <f>+F1_Capacity!D28</f>
        <v>0</v>
      </c>
      <c r="F579" s="377"/>
    </row>
    <row r="580" spans="2:6" x14ac:dyDescent="0.2">
      <c r="B580" s="369" t="s">
        <v>812</v>
      </c>
      <c r="C580" s="369" t="s">
        <v>820</v>
      </c>
      <c r="D580" s="369" t="s">
        <v>1294</v>
      </c>
      <c r="E580" s="392">
        <f>+F1_Capacity!D29</f>
        <v>0</v>
      </c>
      <c r="F580" s="377"/>
    </row>
    <row r="581" spans="2:6" x14ac:dyDescent="0.2">
      <c r="B581" s="369" t="s">
        <v>812</v>
      </c>
      <c r="C581" s="369" t="s">
        <v>820</v>
      </c>
      <c r="D581" s="369" t="s">
        <v>1295</v>
      </c>
      <c r="E581" s="392">
        <f>+F1_Capacity!D30</f>
        <v>0</v>
      </c>
      <c r="F581" s="377"/>
    </row>
    <row r="582" spans="2:6" x14ac:dyDescent="0.2">
      <c r="B582" s="369" t="s">
        <v>812</v>
      </c>
      <c r="C582" s="369" t="s">
        <v>820</v>
      </c>
      <c r="D582" s="369" t="s">
        <v>1296</v>
      </c>
      <c r="E582" s="392">
        <f>+F1_Capacity!D31</f>
        <v>0</v>
      </c>
      <c r="F582" s="377"/>
    </row>
    <row r="583" spans="2:6" x14ac:dyDescent="0.2">
      <c r="B583" s="369" t="s">
        <v>812</v>
      </c>
      <c r="C583" s="369" t="s">
        <v>820</v>
      </c>
      <c r="D583" s="369" t="s">
        <v>1297</v>
      </c>
      <c r="E583" s="392">
        <f>+F1_Capacity!D32</f>
        <v>0</v>
      </c>
      <c r="F583" s="377"/>
    </row>
    <row r="584" spans="2:6" x14ac:dyDescent="0.2">
      <c r="B584" s="369" t="s">
        <v>812</v>
      </c>
      <c r="C584" s="369" t="s">
        <v>820</v>
      </c>
      <c r="D584" s="369" t="s">
        <v>1298</v>
      </c>
      <c r="E584" s="392">
        <f>+F1_Capacity!D33</f>
        <v>0</v>
      </c>
      <c r="F584" s="377"/>
    </row>
    <row r="585" spans="2:6" x14ac:dyDescent="0.2">
      <c r="B585" s="369" t="s">
        <v>812</v>
      </c>
      <c r="C585" s="369" t="s">
        <v>820</v>
      </c>
      <c r="D585" s="369" t="s">
        <v>1299</v>
      </c>
      <c r="E585" s="392">
        <f>+F1_Capacity!D34</f>
        <v>0</v>
      </c>
      <c r="F585" s="377"/>
    </row>
    <row r="586" spans="2:6" x14ac:dyDescent="0.2">
      <c r="B586" s="369" t="s">
        <v>812</v>
      </c>
      <c r="C586" s="369" t="s">
        <v>820</v>
      </c>
      <c r="D586" s="369" t="s">
        <v>1300</v>
      </c>
      <c r="E586" s="392">
        <f>+F1_Capacity!D35</f>
        <v>0</v>
      </c>
      <c r="F586" s="377"/>
    </row>
    <row r="587" spans="2:6" x14ac:dyDescent="0.2">
      <c r="B587" s="369" t="s">
        <v>812</v>
      </c>
      <c r="C587" s="369" t="s">
        <v>820</v>
      </c>
      <c r="D587" s="369" t="s">
        <v>1301</v>
      </c>
      <c r="E587" s="392">
        <f>+F1_Capacity!D36</f>
        <v>0</v>
      </c>
      <c r="F587" s="377"/>
    </row>
    <row r="588" spans="2:6" x14ac:dyDescent="0.2">
      <c r="B588" s="369" t="s">
        <v>812</v>
      </c>
      <c r="C588" s="369" t="s">
        <v>820</v>
      </c>
      <c r="D588" s="369" t="s">
        <v>1302</v>
      </c>
      <c r="E588" s="392">
        <f>+F1_Capacity!D37</f>
        <v>0</v>
      </c>
      <c r="F588" s="377"/>
    </row>
    <row r="589" spans="2:6" x14ac:dyDescent="0.2">
      <c r="B589" s="369" t="s">
        <v>812</v>
      </c>
      <c r="C589" s="369" t="s">
        <v>820</v>
      </c>
      <c r="D589" s="369" t="s">
        <v>1303</v>
      </c>
      <c r="E589" s="392">
        <f>+F1_Capacity!E13</f>
        <v>0</v>
      </c>
      <c r="F589" s="377"/>
    </row>
    <row r="590" spans="2:6" x14ac:dyDescent="0.2">
      <c r="B590" s="369" t="s">
        <v>812</v>
      </c>
      <c r="C590" s="369" t="s">
        <v>820</v>
      </c>
      <c r="D590" s="369" t="s">
        <v>1304</v>
      </c>
      <c r="E590" s="392">
        <f>+F1_Capacity!E14</f>
        <v>0</v>
      </c>
      <c r="F590" s="377"/>
    </row>
    <row r="591" spans="2:6" x14ac:dyDescent="0.2">
      <c r="B591" s="369" t="s">
        <v>812</v>
      </c>
      <c r="C591" s="369" t="s">
        <v>820</v>
      </c>
      <c r="D591" s="369" t="s">
        <v>1305</v>
      </c>
      <c r="E591" s="392">
        <f>+F1_Capacity!E15</f>
        <v>0</v>
      </c>
      <c r="F591" s="377"/>
    </row>
    <row r="592" spans="2:6" x14ac:dyDescent="0.2">
      <c r="B592" s="369" t="s">
        <v>812</v>
      </c>
      <c r="C592" s="369" t="s">
        <v>820</v>
      </c>
      <c r="D592" s="369" t="s">
        <v>1306</v>
      </c>
      <c r="E592" s="392">
        <f>+F1_Capacity!E16</f>
        <v>0</v>
      </c>
      <c r="F592" s="377"/>
    </row>
    <row r="593" spans="2:6" x14ac:dyDescent="0.2">
      <c r="B593" s="369" t="s">
        <v>812</v>
      </c>
      <c r="C593" s="369" t="s">
        <v>820</v>
      </c>
      <c r="D593" s="369" t="s">
        <v>1307</v>
      </c>
      <c r="E593" s="392">
        <f>+F1_Capacity!E17</f>
        <v>0</v>
      </c>
      <c r="F593" s="377"/>
    </row>
    <row r="594" spans="2:6" x14ac:dyDescent="0.2">
      <c r="B594" s="369" t="s">
        <v>812</v>
      </c>
      <c r="C594" s="369" t="s">
        <v>820</v>
      </c>
      <c r="D594" s="369" t="s">
        <v>1308</v>
      </c>
      <c r="E594" s="392">
        <f>+F1_Capacity!E18</f>
        <v>0</v>
      </c>
      <c r="F594" s="377"/>
    </row>
    <row r="595" spans="2:6" x14ac:dyDescent="0.2">
      <c r="B595" s="369" t="s">
        <v>812</v>
      </c>
      <c r="C595" s="369" t="s">
        <v>820</v>
      </c>
      <c r="D595" s="369" t="s">
        <v>1309</v>
      </c>
      <c r="E595" s="392">
        <f>+F1_Capacity!E19</f>
        <v>0</v>
      </c>
      <c r="F595" s="377"/>
    </row>
    <row r="596" spans="2:6" x14ac:dyDescent="0.2">
      <c r="B596" s="369" t="s">
        <v>812</v>
      </c>
      <c r="C596" s="369" t="s">
        <v>820</v>
      </c>
      <c r="D596" s="369" t="s">
        <v>1310</v>
      </c>
      <c r="E596" s="392">
        <f>+F1_Capacity!E20</f>
        <v>0</v>
      </c>
      <c r="F596" s="377"/>
    </row>
    <row r="597" spans="2:6" x14ac:dyDescent="0.2">
      <c r="B597" s="369" t="s">
        <v>812</v>
      </c>
      <c r="C597" s="369" t="s">
        <v>820</v>
      </c>
      <c r="D597" s="369" t="s">
        <v>1311</v>
      </c>
      <c r="E597" s="392">
        <f>+F1_Capacity!E21</f>
        <v>0</v>
      </c>
      <c r="F597" s="377"/>
    </row>
    <row r="598" spans="2:6" x14ac:dyDescent="0.2">
      <c r="B598" s="369" t="s">
        <v>812</v>
      </c>
      <c r="C598" s="369" t="s">
        <v>820</v>
      </c>
      <c r="D598" s="369" t="s">
        <v>1312</v>
      </c>
      <c r="E598" s="392">
        <f>+F1_Capacity!E22</f>
        <v>0</v>
      </c>
      <c r="F598" s="377"/>
    </row>
    <row r="599" spans="2:6" x14ac:dyDescent="0.2">
      <c r="B599" s="369" t="s">
        <v>812</v>
      </c>
      <c r="C599" s="369" t="s">
        <v>820</v>
      </c>
      <c r="D599" s="369" t="s">
        <v>1313</v>
      </c>
      <c r="E599" s="392">
        <f>+F1_Capacity!E23</f>
        <v>0</v>
      </c>
      <c r="F599" s="377"/>
    </row>
    <row r="600" spans="2:6" x14ac:dyDescent="0.2">
      <c r="B600" s="369" t="s">
        <v>812</v>
      </c>
      <c r="C600" s="369" t="s">
        <v>820</v>
      </c>
      <c r="D600" s="369" t="s">
        <v>1314</v>
      </c>
      <c r="E600" s="392">
        <f>+F1_Capacity!E24</f>
        <v>0</v>
      </c>
      <c r="F600" s="377"/>
    </row>
    <row r="601" spans="2:6" x14ac:dyDescent="0.2">
      <c r="B601" s="369" t="s">
        <v>812</v>
      </c>
      <c r="C601" s="369" t="s">
        <v>820</v>
      </c>
      <c r="D601" s="369" t="s">
        <v>1315</v>
      </c>
      <c r="E601" s="392">
        <f>+F1_Capacity!E25</f>
        <v>0</v>
      </c>
      <c r="F601" s="377"/>
    </row>
    <row r="602" spans="2:6" x14ac:dyDescent="0.2">
      <c r="B602" s="369" t="s">
        <v>812</v>
      </c>
      <c r="C602" s="369" t="s">
        <v>820</v>
      </c>
      <c r="D602" s="369" t="s">
        <v>1316</v>
      </c>
      <c r="E602" s="392">
        <f>+F1_Capacity!E26</f>
        <v>0</v>
      </c>
      <c r="F602" s="377"/>
    </row>
    <row r="603" spans="2:6" x14ac:dyDescent="0.2">
      <c r="B603" s="369" t="s">
        <v>812</v>
      </c>
      <c r="C603" s="369" t="s">
        <v>820</v>
      </c>
      <c r="D603" s="369" t="s">
        <v>1317</v>
      </c>
      <c r="E603" s="392">
        <f>+F1_Capacity!E27</f>
        <v>0</v>
      </c>
      <c r="F603" s="377"/>
    </row>
    <row r="604" spans="2:6" x14ac:dyDescent="0.2">
      <c r="B604" s="369" t="s">
        <v>812</v>
      </c>
      <c r="C604" s="369" t="s">
        <v>820</v>
      </c>
      <c r="D604" s="369" t="s">
        <v>1318</v>
      </c>
      <c r="E604" s="392">
        <f>+F1_Capacity!E28</f>
        <v>0</v>
      </c>
      <c r="F604" s="377"/>
    </row>
    <row r="605" spans="2:6" x14ac:dyDescent="0.2">
      <c r="B605" s="369" t="s">
        <v>812</v>
      </c>
      <c r="C605" s="369" t="s">
        <v>820</v>
      </c>
      <c r="D605" s="369" t="s">
        <v>1319</v>
      </c>
      <c r="E605" s="392">
        <f>+F1_Capacity!E29</f>
        <v>0</v>
      </c>
      <c r="F605" s="377"/>
    </row>
    <row r="606" spans="2:6" x14ac:dyDescent="0.2">
      <c r="B606" s="369" t="s">
        <v>812</v>
      </c>
      <c r="C606" s="369" t="s">
        <v>820</v>
      </c>
      <c r="D606" s="369" t="s">
        <v>1320</v>
      </c>
      <c r="E606" s="392">
        <f>+F1_Capacity!E30</f>
        <v>0</v>
      </c>
      <c r="F606" s="377"/>
    </row>
    <row r="607" spans="2:6" x14ac:dyDescent="0.2">
      <c r="B607" s="369" t="s">
        <v>812</v>
      </c>
      <c r="C607" s="369" t="s">
        <v>820</v>
      </c>
      <c r="D607" s="369" t="s">
        <v>1321</v>
      </c>
      <c r="E607" s="392">
        <f>+F1_Capacity!E31</f>
        <v>0</v>
      </c>
      <c r="F607" s="377"/>
    </row>
    <row r="608" spans="2:6" x14ac:dyDescent="0.2">
      <c r="B608" s="369" t="s">
        <v>812</v>
      </c>
      <c r="C608" s="369" t="s">
        <v>820</v>
      </c>
      <c r="D608" s="369" t="s">
        <v>1322</v>
      </c>
      <c r="E608" s="392">
        <f>+F1_Capacity!E32</f>
        <v>0</v>
      </c>
      <c r="F608" s="377"/>
    </row>
    <row r="609" spans="2:6" x14ac:dyDescent="0.2">
      <c r="B609" s="369" t="s">
        <v>812</v>
      </c>
      <c r="C609" s="369" t="s">
        <v>820</v>
      </c>
      <c r="D609" s="369" t="s">
        <v>1323</v>
      </c>
      <c r="E609" s="392">
        <f>+F1_Capacity!E33</f>
        <v>0</v>
      </c>
      <c r="F609" s="377"/>
    </row>
    <row r="610" spans="2:6" x14ac:dyDescent="0.2">
      <c r="B610" s="369" t="s">
        <v>812</v>
      </c>
      <c r="C610" s="369" t="s">
        <v>820</v>
      </c>
      <c r="D610" s="369" t="s">
        <v>1324</v>
      </c>
      <c r="E610" s="392">
        <f>+F1_Capacity!E34</f>
        <v>0</v>
      </c>
      <c r="F610" s="377"/>
    </row>
    <row r="611" spans="2:6" x14ac:dyDescent="0.2">
      <c r="B611" s="369" t="s">
        <v>812</v>
      </c>
      <c r="C611" s="369" t="s">
        <v>820</v>
      </c>
      <c r="D611" s="369" t="s">
        <v>1325</v>
      </c>
      <c r="E611" s="392">
        <f>+F1_Capacity!E35</f>
        <v>0</v>
      </c>
      <c r="F611" s="377"/>
    </row>
    <row r="612" spans="2:6" x14ac:dyDescent="0.2">
      <c r="B612" s="369" t="s">
        <v>812</v>
      </c>
      <c r="C612" s="369" t="s">
        <v>820</v>
      </c>
      <c r="D612" s="369" t="s">
        <v>1326</v>
      </c>
      <c r="E612" s="392">
        <f>+F1_Capacity!E36</f>
        <v>0</v>
      </c>
      <c r="F612" s="377"/>
    </row>
    <row r="613" spans="2:6" x14ac:dyDescent="0.2">
      <c r="B613" s="369" t="s">
        <v>812</v>
      </c>
      <c r="C613" s="369" t="s">
        <v>820</v>
      </c>
      <c r="D613" s="369" t="s">
        <v>1327</v>
      </c>
      <c r="E613" s="392">
        <f>+F1_Capacity!E37</f>
        <v>0</v>
      </c>
      <c r="F613" s="377"/>
    </row>
    <row r="614" spans="2:6" x14ac:dyDescent="0.2">
      <c r="B614" s="369" t="s">
        <v>812</v>
      </c>
      <c r="C614" s="369" t="s">
        <v>820</v>
      </c>
      <c r="D614" s="369" t="s">
        <v>1328</v>
      </c>
      <c r="E614" s="392">
        <f>+F1_Capacity!F13</f>
        <v>0</v>
      </c>
      <c r="F614" s="377"/>
    </row>
    <row r="615" spans="2:6" x14ac:dyDescent="0.2">
      <c r="B615" s="369" t="s">
        <v>812</v>
      </c>
      <c r="C615" s="369" t="s">
        <v>820</v>
      </c>
      <c r="D615" s="369" t="s">
        <v>1329</v>
      </c>
      <c r="E615" s="392">
        <f>+F1_Capacity!F14</f>
        <v>0</v>
      </c>
      <c r="F615" s="377"/>
    </row>
    <row r="616" spans="2:6" x14ac:dyDescent="0.2">
      <c r="B616" s="369" t="s">
        <v>812</v>
      </c>
      <c r="C616" s="369" t="s">
        <v>820</v>
      </c>
      <c r="D616" s="369" t="s">
        <v>1330</v>
      </c>
      <c r="E616" s="392">
        <f>+F1_Capacity!F15</f>
        <v>0</v>
      </c>
      <c r="F616" s="377"/>
    </row>
    <row r="617" spans="2:6" x14ac:dyDescent="0.2">
      <c r="B617" s="369" t="s">
        <v>812</v>
      </c>
      <c r="C617" s="369" t="s">
        <v>820</v>
      </c>
      <c r="D617" s="369" t="s">
        <v>1331</v>
      </c>
      <c r="E617" s="392">
        <f>+F1_Capacity!F16</f>
        <v>0</v>
      </c>
      <c r="F617" s="377"/>
    </row>
    <row r="618" spans="2:6" x14ac:dyDescent="0.2">
      <c r="B618" s="369" t="s">
        <v>812</v>
      </c>
      <c r="C618" s="369" t="s">
        <v>820</v>
      </c>
      <c r="D618" s="369" t="s">
        <v>1332</v>
      </c>
      <c r="E618" s="392">
        <f>+F1_Capacity!F17</f>
        <v>0</v>
      </c>
      <c r="F618" s="377"/>
    </row>
    <row r="619" spans="2:6" x14ac:dyDescent="0.2">
      <c r="B619" s="369" t="s">
        <v>812</v>
      </c>
      <c r="C619" s="369" t="s">
        <v>820</v>
      </c>
      <c r="D619" s="369" t="s">
        <v>1333</v>
      </c>
      <c r="E619" s="392">
        <f>+F1_Capacity!F18</f>
        <v>0</v>
      </c>
      <c r="F619" s="377"/>
    </row>
    <row r="620" spans="2:6" x14ac:dyDescent="0.2">
      <c r="B620" s="369" t="s">
        <v>812</v>
      </c>
      <c r="C620" s="369" t="s">
        <v>820</v>
      </c>
      <c r="D620" s="369" t="s">
        <v>1334</v>
      </c>
      <c r="E620" s="392">
        <f>+F1_Capacity!F19</f>
        <v>0</v>
      </c>
      <c r="F620" s="377"/>
    </row>
    <row r="621" spans="2:6" x14ac:dyDescent="0.2">
      <c r="B621" s="369" t="s">
        <v>812</v>
      </c>
      <c r="C621" s="369" t="s">
        <v>820</v>
      </c>
      <c r="D621" s="369" t="s">
        <v>1335</v>
      </c>
      <c r="E621" s="392">
        <f>+F1_Capacity!F20</f>
        <v>0</v>
      </c>
      <c r="F621" s="377"/>
    </row>
    <row r="622" spans="2:6" x14ac:dyDescent="0.2">
      <c r="B622" s="369" t="s">
        <v>812</v>
      </c>
      <c r="C622" s="369" t="s">
        <v>820</v>
      </c>
      <c r="D622" s="369" t="s">
        <v>1336</v>
      </c>
      <c r="E622" s="392">
        <f>+F1_Capacity!F21</f>
        <v>0</v>
      </c>
      <c r="F622" s="377"/>
    </row>
    <row r="623" spans="2:6" x14ac:dyDescent="0.2">
      <c r="B623" s="369" t="s">
        <v>812</v>
      </c>
      <c r="C623" s="369" t="s">
        <v>820</v>
      </c>
      <c r="D623" s="369" t="s">
        <v>1337</v>
      </c>
      <c r="E623" s="392">
        <f>+F1_Capacity!F22</f>
        <v>0</v>
      </c>
      <c r="F623" s="377"/>
    </row>
    <row r="624" spans="2:6" x14ac:dyDescent="0.2">
      <c r="B624" s="369" t="s">
        <v>812</v>
      </c>
      <c r="C624" s="369" t="s">
        <v>820</v>
      </c>
      <c r="D624" s="369" t="s">
        <v>1338</v>
      </c>
      <c r="E624" s="392">
        <f>+F1_Capacity!F23</f>
        <v>0</v>
      </c>
      <c r="F624" s="377"/>
    </row>
    <row r="625" spans="2:6" x14ac:dyDescent="0.2">
      <c r="B625" s="369" t="s">
        <v>812</v>
      </c>
      <c r="C625" s="369" t="s">
        <v>820</v>
      </c>
      <c r="D625" s="369" t="s">
        <v>1339</v>
      </c>
      <c r="E625" s="392">
        <f>+F1_Capacity!F24</f>
        <v>0</v>
      </c>
      <c r="F625" s="377"/>
    </row>
    <row r="626" spans="2:6" x14ac:dyDescent="0.2">
      <c r="B626" s="369" t="s">
        <v>812</v>
      </c>
      <c r="C626" s="369" t="s">
        <v>820</v>
      </c>
      <c r="D626" s="369" t="s">
        <v>1340</v>
      </c>
      <c r="E626" s="392">
        <f>+F1_Capacity!F25</f>
        <v>0</v>
      </c>
      <c r="F626" s="377"/>
    </row>
    <row r="627" spans="2:6" x14ac:dyDescent="0.2">
      <c r="B627" s="369" t="s">
        <v>812</v>
      </c>
      <c r="C627" s="369" t="s">
        <v>820</v>
      </c>
      <c r="D627" s="369" t="s">
        <v>1341</v>
      </c>
      <c r="E627" s="392">
        <f>+F1_Capacity!F26</f>
        <v>0</v>
      </c>
      <c r="F627" s="377"/>
    </row>
    <row r="628" spans="2:6" x14ac:dyDescent="0.2">
      <c r="B628" s="369" t="s">
        <v>812</v>
      </c>
      <c r="C628" s="369" t="s">
        <v>820</v>
      </c>
      <c r="D628" s="369" t="s">
        <v>1342</v>
      </c>
      <c r="E628" s="392">
        <f>+F1_Capacity!F27</f>
        <v>0</v>
      </c>
      <c r="F628" s="377"/>
    </row>
    <row r="629" spans="2:6" x14ac:dyDescent="0.2">
      <c r="B629" s="369" t="s">
        <v>812</v>
      </c>
      <c r="C629" s="369" t="s">
        <v>820</v>
      </c>
      <c r="D629" s="369" t="s">
        <v>1343</v>
      </c>
      <c r="E629" s="392">
        <f>+F1_Capacity!F28</f>
        <v>0</v>
      </c>
      <c r="F629" s="377"/>
    </row>
    <row r="630" spans="2:6" x14ac:dyDescent="0.2">
      <c r="B630" s="369" t="s">
        <v>812</v>
      </c>
      <c r="C630" s="369" t="s">
        <v>820</v>
      </c>
      <c r="D630" s="369" t="s">
        <v>1344</v>
      </c>
      <c r="E630" s="392">
        <f>+F1_Capacity!F29</f>
        <v>0</v>
      </c>
      <c r="F630" s="377"/>
    </row>
    <row r="631" spans="2:6" x14ac:dyDescent="0.2">
      <c r="B631" s="369" t="s">
        <v>812</v>
      </c>
      <c r="C631" s="369" t="s">
        <v>820</v>
      </c>
      <c r="D631" s="369" t="s">
        <v>1345</v>
      </c>
      <c r="E631" s="392">
        <f>+F1_Capacity!F30</f>
        <v>0</v>
      </c>
      <c r="F631" s="377"/>
    </row>
    <row r="632" spans="2:6" x14ac:dyDescent="0.2">
      <c r="B632" s="369" t="s">
        <v>812</v>
      </c>
      <c r="C632" s="369" t="s">
        <v>820</v>
      </c>
      <c r="D632" s="369" t="s">
        <v>1346</v>
      </c>
      <c r="E632" s="392">
        <f>+F1_Capacity!F31</f>
        <v>0</v>
      </c>
      <c r="F632" s="377"/>
    </row>
    <row r="633" spans="2:6" x14ac:dyDescent="0.2">
      <c r="B633" s="369" t="s">
        <v>812</v>
      </c>
      <c r="C633" s="369" t="s">
        <v>820</v>
      </c>
      <c r="D633" s="369" t="s">
        <v>1347</v>
      </c>
      <c r="E633" s="392">
        <f>+F1_Capacity!F32</f>
        <v>0</v>
      </c>
      <c r="F633" s="377"/>
    </row>
    <row r="634" spans="2:6" x14ac:dyDescent="0.2">
      <c r="B634" s="369" t="s">
        <v>812</v>
      </c>
      <c r="C634" s="369" t="s">
        <v>820</v>
      </c>
      <c r="D634" s="369" t="s">
        <v>1348</v>
      </c>
      <c r="E634" s="392">
        <f>+F1_Capacity!F33</f>
        <v>0</v>
      </c>
      <c r="F634" s="377"/>
    </row>
    <row r="635" spans="2:6" x14ac:dyDescent="0.2">
      <c r="B635" s="369" t="s">
        <v>812</v>
      </c>
      <c r="C635" s="369" t="s">
        <v>820</v>
      </c>
      <c r="D635" s="369" t="s">
        <v>1349</v>
      </c>
      <c r="E635" s="392">
        <f>+F1_Capacity!F34</f>
        <v>0</v>
      </c>
      <c r="F635" s="377"/>
    </row>
    <row r="636" spans="2:6" x14ac:dyDescent="0.2">
      <c r="B636" s="369" t="s">
        <v>812</v>
      </c>
      <c r="C636" s="369" t="s">
        <v>820</v>
      </c>
      <c r="D636" s="369" t="s">
        <v>1350</v>
      </c>
      <c r="E636" s="392">
        <f>+F1_Capacity!F35</f>
        <v>0</v>
      </c>
      <c r="F636" s="377"/>
    </row>
    <row r="637" spans="2:6" x14ac:dyDescent="0.2">
      <c r="B637" s="369" t="s">
        <v>812</v>
      </c>
      <c r="C637" s="369" t="s">
        <v>820</v>
      </c>
      <c r="D637" s="369" t="s">
        <v>1351</v>
      </c>
      <c r="E637" s="392">
        <f>+F1_Capacity!F36</f>
        <v>0</v>
      </c>
      <c r="F637" s="377"/>
    </row>
    <row r="638" spans="2:6" x14ac:dyDescent="0.2">
      <c r="B638" s="369" t="s">
        <v>812</v>
      </c>
      <c r="C638" s="369" t="s">
        <v>820</v>
      </c>
      <c r="D638" s="369" t="s">
        <v>1352</v>
      </c>
      <c r="E638" s="392">
        <f>+F1_Capacity!F37</f>
        <v>0</v>
      </c>
      <c r="F638" s="377"/>
    </row>
    <row r="639" spans="2:6" x14ac:dyDescent="0.2">
      <c r="B639" s="369" t="s">
        <v>812</v>
      </c>
      <c r="C639" s="369" t="s">
        <v>820</v>
      </c>
      <c r="D639" s="369" t="s">
        <v>1353</v>
      </c>
      <c r="E639" s="392">
        <f>+F1_Capacity!G13</f>
        <v>0</v>
      </c>
      <c r="F639" s="377"/>
    </row>
    <row r="640" spans="2:6" x14ac:dyDescent="0.2">
      <c r="B640" s="369" t="s">
        <v>812</v>
      </c>
      <c r="C640" s="369" t="s">
        <v>820</v>
      </c>
      <c r="D640" s="369" t="s">
        <v>1354</v>
      </c>
      <c r="E640" s="392">
        <f>+F1_Capacity!G14</f>
        <v>0</v>
      </c>
      <c r="F640" s="377"/>
    </row>
    <row r="641" spans="2:6" x14ac:dyDescent="0.2">
      <c r="B641" s="369" t="s">
        <v>812</v>
      </c>
      <c r="C641" s="369" t="s">
        <v>820</v>
      </c>
      <c r="D641" s="369" t="s">
        <v>1355</v>
      </c>
      <c r="E641" s="392">
        <f>+F1_Capacity!G15</f>
        <v>0</v>
      </c>
      <c r="F641" s="377"/>
    </row>
    <row r="642" spans="2:6" x14ac:dyDescent="0.2">
      <c r="B642" s="369" t="s">
        <v>812</v>
      </c>
      <c r="C642" s="369" t="s">
        <v>820</v>
      </c>
      <c r="D642" s="369" t="s">
        <v>1356</v>
      </c>
      <c r="E642" s="392">
        <f>+F1_Capacity!G16</f>
        <v>0</v>
      </c>
      <c r="F642" s="377"/>
    </row>
    <row r="643" spans="2:6" x14ac:dyDescent="0.2">
      <c r="B643" s="369" t="s">
        <v>812</v>
      </c>
      <c r="C643" s="369" t="s">
        <v>820</v>
      </c>
      <c r="D643" s="369" t="s">
        <v>1357</v>
      </c>
      <c r="E643" s="392">
        <f>+F1_Capacity!G17</f>
        <v>0</v>
      </c>
      <c r="F643" s="377"/>
    </row>
    <row r="644" spans="2:6" x14ac:dyDescent="0.2">
      <c r="B644" s="369" t="s">
        <v>812</v>
      </c>
      <c r="C644" s="369" t="s">
        <v>820</v>
      </c>
      <c r="D644" s="369" t="s">
        <v>1358</v>
      </c>
      <c r="E644" s="392">
        <f>+F1_Capacity!G18</f>
        <v>0</v>
      </c>
      <c r="F644" s="377"/>
    </row>
    <row r="645" spans="2:6" x14ac:dyDescent="0.2">
      <c r="B645" s="369" t="s">
        <v>812</v>
      </c>
      <c r="C645" s="369" t="s">
        <v>820</v>
      </c>
      <c r="D645" s="369" t="s">
        <v>1359</v>
      </c>
      <c r="E645" s="392">
        <f>+F1_Capacity!G19</f>
        <v>0</v>
      </c>
      <c r="F645" s="377"/>
    </row>
    <row r="646" spans="2:6" x14ac:dyDescent="0.2">
      <c r="B646" s="369" t="s">
        <v>812</v>
      </c>
      <c r="C646" s="369" t="s">
        <v>820</v>
      </c>
      <c r="D646" s="369" t="s">
        <v>1360</v>
      </c>
      <c r="E646" s="392">
        <f>+F1_Capacity!G20</f>
        <v>0</v>
      </c>
      <c r="F646" s="377"/>
    </row>
    <row r="647" spans="2:6" x14ac:dyDescent="0.2">
      <c r="B647" s="369" t="s">
        <v>812</v>
      </c>
      <c r="C647" s="369" t="s">
        <v>820</v>
      </c>
      <c r="D647" s="369" t="s">
        <v>1361</v>
      </c>
      <c r="E647" s="392">
        <f>+F1_Capacity!G21</f>
        <v>0</v>
      </c>
      <c r="F647" s="377"/>
    </row>
    <row r="648" spans="2:6" x14ac:dyDescent="0.2">
      <c r="B648" s="369" t="s">
        <v>812</v>
      </c>
      <c r="C648" s="369" t="s">
        <v>820</v>
      </c>
      <c r="D648" s="369" t="s">
        <v>1362</v>
      </c>
      <c r="E648" s="392">
        <f>+F1_Capacity!G22</f>
        <v>0</v>
      </c>
      <c r="F648" s="377"/>
    </row>
    <row r="649" spans="2:6" x14ac:dyDescent="0.2">
      <c r="B649" s="369" t="s">
        <v>812</v>
      </c>
      <c r="C649" s="369" t="s">
        <v>820</v>
      </c>
      <c r="D649" s="369" t="s">
        <v>1363</v>
      </c>
      <c r="E649" s="392">
        <f>+F1_Capacity!G23</f>
        <v>0</v>
      </c>
      <c r="F649" s="377"/>
    </row>
    <row r="650" spans="2:6" x14ac:dyDescent="0.2">
      <c r="B650" s="369" t="s">
        <v>812</v>
      </c>
      <c r="C650" s="369" t="s">
        <v>820</v>
      </c>
      <c r="D650" s="369" t="s">
        <v>1364</v>
      </c>
      <c r="E650" s="392">
        <f>+F1_Capacity!G24</f>
        <v>0</v>
      </c>
      <c r="F650" s="377"/>
    </row>
    <row r="651" spans="2:6" x14ac:dyDescent="0.2">
      <c r="B651" s="369" t="s">
        <v>812</v>
      </c>
      <c r="C651" s="369" t="s">
        <v>820</v>
      </c>
      <c r="D651" s="369" t="s">
        <v>1365</v>
      </c>
      <c r="E651" s="392">
        <f>+F1_Capacity!G25</f>
        <v>0</v>
      </c>
      <c r="F651" s="377"/>
    </row>
    <row r="652" spans="2:6" x14ac:dyDescent="0.2">
      <c r="B652" s="369" t="s">
        <v>812</v>
      </c>
      <c r="C652" s="369" t="s">
        <v>820</v>
      </c>
      <c r="D652" s="369" t="s">
        <v>1366</v>
      </c>
      <c r="E652" s="392">
        <f>+F1_Capacity!G26</f>
        <v>0</v>
      </c>
      <c r="F652" s="377"/>
    </row>
    <row r="653" spans="2:6" x14ac:dyDescent="0.2">
      <c r="B653" s="369" t="s">
        <v>812</v>
      </c>
      <c r="C653" s="369" t="s">
        <v>820</v>
      </c>
      <c r="D653" s="369" t="s">
        <v>1367</v>
      </c>
      <c r="E653" s="392">
        <f>+F1_Capacity!G27</f>
        <v>0</v>
      </c>
      <c r="F653" s="377"/>
    </row>
    <row r="654" spans="2:6" x14ac:dyDescent="0.2">
      <c r="B654" s="369" t="s">
        <v>812</v>
      </c>
      <c r="C654" s="369" t="s">
        <v>820</v>
      </c>
      <c r="D654" s="369" t="s">
        <v>1368</v>
      </c>
      <c r="E654" s="392">
        <f>+F1_Capacity!G28</f>
        <v>0</v>
      </c>
      <c r="F654" s="377"/>
    </row>
    <row r="655" spans="2:6" x14ac:dyDescent="0.2">
      <c r="B655" s="369" t="s">
        <v>812</v>
      </c>
      <c r="C655" s="369" t="s">
        <v>820</v>
      </c>
      <c r="D655" s="369" t="s">
        <v>1369</v>
      </c>
      <c r="E655" s="392">
        <f>+F1_Capacity!G29</f>
        <v>0</v>
      </c>
      <c r="F655" s="377"/>
    </row>
    <row r="656" spans="2:6" x14ac:dyDescent="0.2">
      <c r="B656" s="369" t="s">
        <v>812</v>
      </c>
      <c r="C656" s="369" t="s">
        <v>820</v>
      </c>
      <c r="D656" s="369" t="s">
        <v>1370</v>
      </c>
      <c r="E656" s="392">
        <f>+F1_Capacity!G30</f>
        <v>0</v>
      </c>
      <c r="F656" s="377"/>
    </row>
    <row r="657" spans="2:6" x14ac:dyDescent="0.2">
      <c r="B657" s="369" t="s">
        <v>812</v>
      </c>
      <c r="C657" s="369" t="s">
        <v>820</v>
      </c>
      <c r="D657" s="369" t="s">
        <v>1371</v>
      </c>
      <c r="E657" s="392">
        <f>+F1_Capacity!G31</f>
        <v>0</v>
      </c>
      <c r="F657" s="377"/>
    </row>
    <row r="658" spans="2:6" x14ac:dyDescent="0.2">
      <c r="B658" s="369" t="s">
        <v>812</v>
      </c>
      <c r="C658" s="369" t="s">
        <v>820</v>
      </c>
      <c r="D658" s="369" t="s">
        <v>1372</v>
      </c>
      <c r="E658" s="392">
        <f>+F1_Capacity!G32</f>
        <v>0</v>
      </c>
      <c r="F658" s="377"/>
    </row>
    <row r="659" spans="2:6" x14ac:dyDescent="0.2">
      <c r="B659" s="369" t="s">
        <v>812</v>
      </c>
      <c r="C659" s="369" t="s">
        <v>820</v>
      </c>
      <c r="D659" s="369" t="s">
        <v>1373</v>
      </c>
      <c r="E659" s="392">
        <f>+F1_Capacity!G33</f>
        <v>0</v>
      </c>
      <c r="F659" s="377"/>
    </row>
    <row r="660" spans="2:6" x14ac:dyDescent="0.2">
      <c r="B660" s="369" t="s">
        <v>812</v>
      </c>
      <c r="C660" s="369" t="s">
        <v>820</v>
      </c>
      <c r="D660" s="369" t="s">
        <v>1374</v>
      </c>
      <c r="E660" s="392">
        <f>+F1_Capacity!G34</f>
        <v>0</v>
      </c>
      <c r="F660" s="377"/>
    </row>
    <row r="661" spans="2:6" x14ac:dyDescent="0.2">
      <c r="B661" s="369" t="s">
        <v>812</v>
      </c>
      <c r="C661" s="369" t="s">
        <v>820</v>
      </c>
      <c r="D661" s="369" t="s">
        <v>1375</v>
      </c>
      <c r="E661" s="392">
        <f>+F1_Capacity!G35</f>
        <v>0</v>
      </c>
      <c r="F661" s="377"/>
    </row>
    <row r="662" spans="2:6" x14ac:dyDescent="0.2">
      <c r="B662" s="369" t="s">
        <v>812</v>
      </c>
      <c r="C662" s="369" t="s">
        <v>820</v>
      </c>
      <c r="D662" s="369" t="s">
        <v>1376</v>
      </c>
      <c r="E662" s="392">
        <f>+F1_Capacity!G36</f>
        <v>0</v>
      </c>
      <c r="F662" s="377"/>
    </row>
    <row r="663" spans="2:6" x14ac:dyDescent="0.2">
      <c r="B663" s="369" t="s">
        <v>812</v>
      </c>
      <c r="C663" s="369" t="s">
        <v>820</v>
      </c>
      <c r="D663" s="369" t="s">
        <v>1377</v>
      </c>
      <c r="E663" s="392">
        <f>+F1_Capacity!G37</f>
        <v>0</v>
      </c>
      <c r="F663" s="377"/>
    </row>
    <row r="664" spans="2:6" x14ac:dyDescent="0.2">
      <c r="B664" s="369" t="s">
        <v>812</v>
      </c>
      <c r="C664" s="369" t="s">
        <v>820</v>
      </c>
      <c r="D664" s="369" t="s">
        <v>1378</v>
      </c>
      <c r="E664" s="392">
        <f>+F1_Capacity!H13</f>
        <v>0</v>
      </c>
      <c r="F664" s="377"/>
    </row>
    <row r="665" spans="2:6" x14ac:dyDescent="0.2">
      <c r="B665" s="369" t="s">
        <v>812</v>
      </c>
      <c r="C665" s="369" t="s">
        <v>820</v>
      </c>
      <c r="D665" s="369" t="s">
        <v>1379</v>
      </c>
      <c r="E665" s="392">
        <f>+F1_Capacity!H14</f>
        <v>0</v>
      </c>
      <c r="F665" s="377"/>
    </row>
    <row r="666" spans="2:6" x14ac:dyDescent="0.2">
      <c r="B666" s="369" t="s">
        <v>812</v>
      </c>
      <c r="C666" s="369" t="s">
        <v>820</v>
      </c>
      <c r="D666" s="369" t="s">
        <v>1380</v>
      </c>
      <c r="E666" s="392">
        <f>+F1_Capacity!H15</f>
        <v>0</v>
      </c>
      <c r="F666" s="377"/>
    </row>
    <row r="667" spans="2:6" x14ac:dyDescent="0.2">
      <c r="B667" s="369" t="s">
        <v>812</v>
      </c>
      <c r="C667" s="369" t="s">
        <v>820</v>
      </c>
      <c r="D667" s="369" t="s">
        <v>1381</v>
      </c>
      <c r="E667" s="392">
        <f>+F1_Capacity!H16</f>
        <v>0</v>
      </c>
      <c r="F667" s="377"/>
    </row>
    <row r="668" spans="2:6" x14ac:dyDescent="0.2">
      <c r="B668" s="369" t="s">
        <v>812</v>
      </c>
      <c r="C668" s="369" t="s">
        <v>820</v>
      </c>
      <c r="D668" s="369" t="s">
        <v>1382</v>
      </c>
      <c r="E668" s="392">
        <f>+F1_Capacity!H17</f>
        <v>0</v>
      </c>
      <c r="F668" s="377"/>
    </row>
    <row r="669" spans="2:6" x14ac:dyDescent="0.2">
      <c r="B669" s="369" t="s">
        <v>812</v>
      </c>
      <c r="C669" s="369" t="s">
        <v>820</v>
      </c>
      <c r="D669" s="369" t="s">
        <v>1383</v>
      </c>
      <c r="E669" s="392">
        <f>+F1_Capacity!H18</f>
        <v>0</v>
      </c>
      <c r="F669" s="377"/>
    </row>
    <row r="670" spans="2:6" x14ac:dyDescent="0.2">
      <c r="B670" s="369" t="s">
        <v>812</v>
      </c>
      <c r="C670" s="369" t="s">
        <v>820</v>
      </c>
      <c r="D670" s="369" t="s">
        <v>1384</v>
      </c>
      <c r="E670" s="392">
        <f>+F1_Capacity!H19</f>
        <v>0</v>
      </c>
      <c r="F670" s="377"/>
    </row>
    <row r="671" spans="2:6" x14ac:dyDescent="0.2">
      <c r="B671" s="369" t="s">
        <v>812</v>
      </c>
      <c r="C671" s="369" t="s">
        <v>820</v>
      </c>
      <c r="D671" s="369" t="s">
        <v>1385</v>
      </c>
      <c r="E671" s="392">
        <f>+F1_Capacity!H20</f>
        <v>0</v>
      </c>
      <c r="F671" s="377"/>
    </row>
    <row r="672" spans="2:6" x14ac:dyDescent="0.2">
      <c r="B672" s="369" t="s">
        <v>812</v>
      </c>
      <c r="C672" s="369" t="s">
        <v>820</v>
      </c>
      <c r="D672" s="369" t="s">
        <v>1386</v>
      </c>
      <c r="E672" s="392">
        <f>+F1_Capacity!H21</f>
        <v>0</v>
      </c>
      <c r="F672" s="377"/>
    </row>
    <row r="673" spans="2:6" x14ac:dyDescent="0.2">
      <c r="B673" s="369" t="s">
        <v>812</v>
      </c>
      <c r="C673" s="369" t="s">
        <v>820</v>
      </c>
      <c r="D673" s="369" t="s">
        <v>1387</v>
      </c>
      <c r="E673" s="392">
        <f>+F1_Capacity!H22</f>
        <v>0</v>
      </c>
      <c r="F673" s="377"/>
    </row>
    <row r="674" spans="2:6" x14ac:dyDescent="0.2">
      <c r="B674" s="369" t="s">
        <v>812</v>
      </c>
      <c r="C674" s="369" t="s">
        <v>820</v>
      </c>
      <c r="D674" s="369" t="s">
        <v>1388</v>
      </c>
      <c r="E674" s="392">
        <f>+F1_Capacity!H23</f>
        <v>0</v>
      </c>
      <c r="F674" s="377"/>
    </row>
    <row r="675" spans="2:6" x14ac:dyDescent="0.2">
      <c r="B675" s="369" t="s">
        <v>812</v>
      </c>
      <c r="C675" s="369" t="s">
        <v>820</v>
      </c>
      <c r="D675" s="369" t="s">
        <v>1389</v>
      </c>
      <c r="E675" s="392">
        <f>+F1_Capacity!H24</f>
        <v>0</v>
      </c>
      <c r="F675" s="377"/>
    </row>
    <row r="676" spans="2:6" x14ac:dyDescent="0.2">
      <c r="B676" s="369" t="s">
        <v>812</v>
      </c>
      <c r="C676" s="369" t="s">
        <v>820</v>
      </c>
      <c r="D676" s="369" t="s">
        <v>1390</v>
      </c>
      <c r="E676" s="392">
        <f>+F1_Capacity!H25</f>
        <v>0</v>
      </c>
      <c r="F676" s="377"/>
    </row>
    <row r="677" spans="2:6" x14ac:dyDescent="0.2">
      <c r="B677" s="369" t="s">
        <v>812</v>
      </c>
      <c r="C677" s="369" t="s">
        <v>820</v>
      </c>
      <c r="D677" s="369" t="s">
        <v>1391</v>
      </c>
      <c r="E677" s="392">
        <f>+F1_Capacity!H26</f>
        <v>0</v>
      </c>
      <c r="F677" s="377"/>
    </row>
    <row r="678" spans="2:6" x14ac:dyDescent="0.2">
      <c r="B678" s="369" t="s">
        <v>812</v>
      </c>
      <c r="C678" s="369" t="s">
        <v>820</v>
      </c>
      <c r="D678" s="369" t="s">
        <v>1392</v>
      </c>
      <c r="E678" s="392">
        <f>+F1_Capacity!H27</f>
        <v>0</v>
      </c>
      <c r="F678" s="377"/>
    </row>
    <row r="679" spans="2:6" x14ac:dyDescent="0.2">
      <c r="B679" s="369" t="s">
        <v>812</v>
      </c>
      <c r="C679" s="369" t="s">
        <v>820</v>
      </c>
      <c r="D679" s="369" t="s">
        <v>1393</v>
      </c>
      <c r="E679" s="392">
        <f>+F1_Capacity!H28</f>
        <v>0</v>
      </c>
      <c r="F679" s="377"/>
    </row>
    <row r="680" spans="2:6" x14ac:dyDescent="0.2">
      <c r="B680" s="369" t="s">
        <v>812</v>
      </c>
      <c r="C680" s="369" t="s">
        <v>820</v>
      </c>
      <c r="D680" s="369" t="s">
        <v>1394</v>
      </c>
      <c r="E680" s="392">
        <f>+F1_Capacity!H29</f>
        <v>0</v>
      </c>
      <c r="F680" s="377"/>
    </row>
    <row r="681" spans="2:6" x14ac:dyDescent="0.2">
      <c r="B681" s="369" t="s">
        <v>812</v>
      </c>
      <c r="C681" s="369" t="s">
        <v>820</v>
      </c>
      <c r="D681" s="369" t="s">
        <v>1395</v>
      </c>
      <c r="E681" s="392">
        <f>+F1_Capacity!H30</f>
        <v>0</v>
      </c>
      <c r="F681" s="377"/>
    </row>
    <row r="682" spans="2:6" x14ac:dyDescent="0.2">
      <c r="B682" s="369" t="s">
        <v>812</v>
      </c>
      <c r="C682" s="369" t="s">
        <v>820</v>
      </c>
      <c r="D682" s="369" t="s">
        <v>1396</v>
      </c>
      <c r="E682" s="392">
        <f>+F1_Capacity!H31</f>
        <v>0</v>
      </c>
      <c r="F682" s="377"/>
    </row>
    <row r="683" spans="2:6" x14ac:dyDescent="0.2">
      <c r="B683" s="369" t="s">
        <v>812</v>
      </c>
      <c r="C683" s="369" t="s">
        <v>820</v>
      </c>
      <c r="D683" s="369" t="s">
        <v>1397</v>
      </c>
      <c r="E683" s="392">
        <f>+F1_Capacity!H32</f>
        <v>0</v>
      </c>
      <c r="F683" s="377"/>
    </row>
    <row r="684" spans="2:6" x14ac:dyDescent="0.2">
      <c r="B684" s="369" t="s">
        <v>812</v>
      </c>
      <c r="C684" s="369" t="s">
        <v>820</v>
      </c>
      <c r="D684" s="369" t="s">
        <v>1398</v>
      </c>
      <c r="E684" s="392">
        <f>+F1_Capacity!H33</f>
        <v>0</v>
      </c>
      <c r="F684" s="377"/>
    </row>
    <row r="685" spans="2:6" x14ac:dyDescent="0.2">
      <c r="B685" s="369" t="s">
        <v>812</v>
      </c>
      <c r="C685" s="369" t="s">
        <v>820</v>
      </c>
      <c r="D685" s="369" t="s">
        <v>1399</v>
      </c>
      <c r="E685" s="392">
        <f>+F1_Capacity!H34</f>
        <v>0</v>
      </c>
      <c r="F685" s="377"/>
    </row>
    <row r="686" spans="2:6" x14ac:dyDescent="0.2">
      <c r="B686" s="369" t="s">
        <v>812</v>
      </c>
      <c r="C686" s="369" t="s">
        <v>820</v>
      </c>
      <c r="D686" s="369" t="s">
        <v>1400</v>
      </c>
      <c r="E686" s="392">
        <f>+F1_Capacity!H35</f>
        <v>0</v>
      </c>
      <c r="F686" s="377"/>
    </row>
    <row r="687" spans="2:6" x14ac:dyDescent="0.2">
      <c r="B687" s="369" t="s">
        <v>812</v>
      </c>
      <c r="C687" s="369" t="s">
        <v>820</v>
      </c>
      <c r="D687" s="369" t="s">
        <v>1401</v>
      </c>
      <c r="E687" s="392">
        <f>+F1_Capacity!H36</f>
        <v>0</v>
      </c>
      <c r="F687" s="377"/>
    </row>
    <row r="688" spans="2:6" x14ac:dyDescent="0.2">
      <c r="B688" s="369" t="s">
        <v>812</v>
      </c>
      <c r="C688" s="369" t="s">
        <v>820</v>
      </c>
      <c r="D688" s="369" t="s">
        <v>1402</v>
      </c>
      <c r="E688" s="392">
        <f>+F1_Capacity!H37</f>
        <v>0</v>
      </c>
      <c r="F688" s="377"/>
    </row>
    <row r="689" spans="2:6" x14ac:dyDescent="0.2">
      <c r="B689" s="369" t="s">
        <v>812</v>
      </c>
      <c r="C689" s="369" t="s">
        <v>820</v>
      </c>
      <c r="D689" s="369" t="s">
        <v>1403</v>
      </c>
      <c r="E689" s="392">
        <f>+F1_Capacity!I13</f>
        <v>0</v>
      </c>
      <c r="F689" s="377"/>
    </row>
    <row r="690" spans="2:6" x14ac:dyDescent="0.2">
      <c r="B690" s="369" t="s">
        <v>812</v>
      </c>
      <c r="C690" s="369" t="s">
        <v>820</v>
      </c>
      <c r="D690" s="369" t="s">
        <v>1404</v>
      </c>
      <c r="E690" s="392">
        <f>+F1_Capacity!I14</f>
        <v>0</v>
      </c>
      <c r="F690" s="377"/>
    </row>
    <row r="691" spans="2:6" x14ac:dyDescent="0.2">
      <c r="B691" s="369" t="s">
        <v>812</v>
      </c>
      <c r="C691" s="369" t="s">
        <v>820</v>
      </c>
      <c r="D691" s="369" t="s">
        <v>1405</v>
      </c>
      <c r="E691" s="392">
        <f>+F1_Capacity!I15</f>
        <v>0</v>
      </c>
      <c r="F691" s="377"/>
    </row>
    <row r="692" spans="2:6" x14ac:dyDescent="0.2">
      <c r="B692" s="369" t="s">
        <v>812</v>
      </c>
      <c r="C692" s="369" t="s">
        <v>820</v>
      </c>
      <c r="D692" s="369" t="s">
        <v>1406</v>
      </c>
      <c r="E692" s="392">
        <f>+F1_Capacity!I16</f>
        <v>0</v>
      </c>
      <c r="F692" s="377"/>
    </row>
    <row r="693" spans="2:6" x14ac:dyDescent="0.2">
      <c r="B693" s="369" t="s">
        <v>812</v>
      </c>
      <c r="C693" s="369" t="s">
        <v>820</v>
      </c>
      <c r="D693" s="369" t="s">
        <v>1407</v>
      </c>
      <c r="E693" s="392">
        <f>+F1_Capacity!I17</f>
        <v>0</v>
      </c>
      <c r="F693" s="377"/>
    </row>
    <row r="694" spans="2:6" x14ac:dyDescent="0.2">
      <c r="B694" s="369" t="s">
        <v>812</v>
      </c>
      <c r="C694" s="369" t="s">
        <v>820</v>
      </c>
      <c r="D694" s="369" t="s">
        <v>1408</v>
      </c>
      <c r="E694" s="392">
        <f>+F1_Capacity!I18</f>
        <v>0</v>
      </c>
      <c r="F694" s="377"/>
    </row>
    <row r="695" spans="2:6" x14ac:dyDescent="0.2">
      <c r="B695" s="369" t="s">
        <v>812</v>
      </c>
      <c r="C695" s="369" t="s">
        <v>820</v>
      </c>
      <c r="D695" s="369" t="s">
        <v>1409</v>
      </c>
      <c r="E695" s="392">
        <f>+F1_Capacity!I19</f>
        <v>0</v>
      </c>
      <c r="F695" s="377"/>
    </row>
    <row r="696" spans="2:6" x14ac:dyDescent="0.2">
      <c r="B696" s="369" t="s">
        <v>812</v>
      </c>
      <c r="C696" s="369" t="s">
        <v>820</v>
      </c>
      <c r="D696" s="369" t="s">
        <v>1410</v>
      </c>
      <c r="E696" s="392">
        <f>+F1_Capacity!I20</f>
        <v>0</v>
      </c>
      <c r="F696" s="377"/>
    </row>
    <row r="697" spans="2:6" x14ac:dyDescent="0.2">
      <c r="B697" s="369" t="s">
        <v>812</v>
      </c>
      <c r="C697" s="369" t="s">
        <v>820</v>
      </c>
      <c r="D697" s="369" t="s">
        <v>1411</v>
      </c>
      <c r="E697" s="392">
        <f>+F1_Capacity!I21</f>
        <v>0</v>
      </c>
      <c r="F697" s="377"/>
    </row>
    <row r="698" spans="2:6" x14ac:dyDescent="0.2">
      <c r="B698" s="369" t="s">
        <v>812</v>
      </c>
      <c r="C698" s="369" t="s">
        <v>820</v>
      </c>
      <c r="D698" s="369" t="s">
        <v>1412</v>
      </c>
      <c r="E698" s="392">
        <f>+F1_Capacity!I22</f>
        <v>0</v>
      </c>
      <c r="F698" s="377"/>
    </row>
    <row r="699" spans="2:6" x14ac:dyDescent="0.2">
      <c r="B699" s="369" t="s">
        <v>812</v>
      </c>
      <c r="C699" s="369" t="s">
        <v>820</v>
      </c>
      <c r="D699" s="369" t="s">
        <v>1413</v>
      </c>
      <c r="E699" s="392">
        <f>+F1_Capacity!I23</f>
        <v>0</v>
      </c>
      <c r="F699" s="377"/>
    </row>
    <row r="700" spans="2:6" x14ac:dyDescent="0.2">
      <c r="B700" s="369" t="s">
        <v>812</v>
      </c>
      <c r="C700" s="369" t="s">
        <v>820</v>
      </c>
      <c r="D700" s="369" t="s">
        <v>1414</v>
      </c>
      <c r="E700" s="392">
        <f>+F1_Capacity!I24</f>
        <v>0</v>
      </c>
      <c r="F700" s="377"/>
    </row>
    <row r="701" spans="2:6" x14ac:dyDescent="0.2">
      <c r="B701" s="369" t="s">
        <v>812</v>
      </c>
      <c r="C701" s="369" t="s">
        <v>820</v>
      </c>
      <c r="D701" s="369" t="s">
        <v>1415</v>
      </c>
      <c r="E701" s="392">
        <f>+F1_Capacity!I25</f>
        <v>0</v>
      </c>
      <c r="F701" s="377"/>
    </row>
    <row r="702" spans="2:6" x14ac:dyDescent="0.2">
      <c r="B702" s="369" t="s">
        <v>812</v>
      </c>
      <c r="C702" s="369" t="s">
        <v>820</v>
      </c>
      <c r="D702" s="369" t="s">
        <v>1416</v>
      </c>
      <c r="E702" s="392">
        <f>+F1_Capacity!I26</f>
        <v>0</v>
      </c>
      <c r="F702" s="377"/>
    </row>
    <row r="703" spans="2:6" x14ac:dyDescent="0.2">
      <c r="B703" s="369" t="s">
        <v>812</v>
      </c>
      <c r="C703" s="369" t="s">
        <v>820</v>
      </c>
      <c r="D703" s="369" t="s">
        <v>1417</v>
      </c>
      <c r="E703" s="392">
        <f>+F1_Capacity!I27</f>
        <v>0</v>
      </c>
      <c r="F703" s="377"/>
    </row>
    <row r="704" spans="2:6" x14ac:dyDescent="0.2">
      <c r="B704" s="369" t="s">
        <v>812</v>
      </c>
      <c r="C704" s="369" t="s">
        <v>820</v>
      </c>
      <c r="D704" s="369" t="s">
        <v>1418</v>
      </c>
      <c r="E704" s="392">
        <f>+F1_Capacity!I28</f>
        <v>0</v>
      </c>
      <c r="F704" s="377"/>
    </row>
    <row r="705" spans="2:6" x14ac:dyDescent="0.2">
      <c r="B705" s="369" t="s">
        <v>812</v>
      </c>
      <c r="C705" s="369" t="s">
        <v>820</v>
      </c>
      <c r="D705" s="369" t="s">
        <v>1419</v>
      </c>
      <c r="E705" s="392">
        <f>+F1_Capacity!I29</f>
        <v>0</v>
      </c>
      <c r="F705" s="377"/>
    </row>
    <row r="706" spans="2:6" x14ac:dyDescent="0.2">
      <c r="B706" s="369" t="s">
        <v>812</v>
      </c>
      <c r="C706" s="369" t="s">
        <v>820</v>
      </c>
      <c r="D706" s="369" t="s">
        <v>1420</v>
      </c>
      <c r="E706" s="392">
        <f>+F1_Capacity!I30</f>
        <v>0</v>
      </c>
      <c r="F706" s="377"/>
    </row>
    <row r="707" spans="2:6" x14ac:dyDescent="0.2">
      <c r="B707" s="369" t="s">
        <v>812</v>
      </c>
      <c r="C707" s="369" t="s">
        <v>820</v>
      </c>
      <c r="D707" s="369" t="s">
        <v>1421</v>
      </c>
      <c r="E707" s="392">
        <f>+F1_Capacity!I31</f>
        <v>0</v>
      </c>
      <c r="F707" s="377"/>
    </row>
    <row r="708" spans="2:6" x14ac:dyDescent="0.2">
      <c r="B708" s="369" t="s">
        <v>812</v>
      </c>
      <c r="C708" s="369" t="s">
        <v>820</v>
      </c>
      <c r="D708" s="369" t="s">
        <v>1422</v>
      </c>
      <c r="E708" s="392">
        <f>+F1_Capacity!I32</f>
        <v>0</v>
      </c>
      <c r="F708" s="377"/>
    </row>
    <row r="709" spans="2:6" x14ac:dyDescent="0.2">
      <c r="B709" s="369" t="s">
        <v>812</v>
      </c>
      <c r="C709" s="369" t="s">
        <v>820</v>
      </c>
      <c r="D709" s="369" t="s">
        <v>1423</v>
      </c>
      <c r="E709" s="392">
        <f>+F1_Capacity!I33</f>
        <v>0</v>
      </c>
      <c r="F709" s="377"/>
    </row>
    <row r="710" spans="2:6" x14ac:dyDescent="0.2">
      <c r="B710" s="369" t="s">
        <v>812</v>
      </c>
      <c r="C710" s="369" t="s">
        <v>820</v>
      </c>
      <c r="D710" s="369" t="s">
        <v>1424</v>
      </c>
      <c r="E710" s="392">
        <f>+F1_Capacity!I34</f>
        <v>0</v>
      </c>
      <c r="F710" s="377"/>
    </row>
    <row r="711" spans="2:6" x14ac:dyDescent="0.2">
      <c r="B711" s="369" t="s">
        <v>812</v>
      </c>
      <c r="C711" s="369" t="s">
        <v>820</v>
      </c>
      <c r="D711" s="369" t="s">
        <v>1425</v>
      </c>
      <c r="E711" s="392">
        <f>+F1_Capacity!I35</f>
        <v>0</v>
      </c>
      <c r="F711" s="377"/>
    </row>
    <row r="712" spans="2:6" x14ac:dyDescent="0.2">
      <c r="B712" s="369" t="s">
        <v>812</v>
      </c>
      <c r="C712" s="369" t="s">
        <v>820</v>
      </c>
      <c r="D712" s="369" t="s">
        <v>1426</v>
      </c>
      <c r="E712" s="392">
        <f>+F1_Capacity!I36</f>
        <v>0</v>
      </c>
      <c r="F712" s="377"/>
    </row>
    <row r="713" spans="2:6" x14ac:dyDescent="0.2">
      <c r="B713" s="369" t="s">
        <v>812</v>
      </c>
      <c r="C713" s="369" t="s">
        <v>820</v>
      </c>
      <c r="D713" s="369" t="s">
        <v>1427</v>
      </c>
      <c r="E713" s="392">
        <f>+F1_Capacity!I37</f>
        <v>0</v>
      </c>
      <c r="F713" s="377"/>
    </row>
    <row r="714" spans="2:6" x14ac:dyDescent="0.2">
      <c r="B714" s="369" t="s">
        <v>1191</v>
      </c>
      <c r="C714" s="369" t="s">
        <v>820</v>
      </c>
      <c r="D714" s="369" t="s">
        <v>543</v>
      </c>
      <c r="E714" s="386">
        <f>+F2_Performance!C10</f>
        <v>0</v>
      </c>
      <c r="F714" s="377"/>
    </row>
    <row r="715" spans="2:6" x14ac:dyDescent="0.2">
      <c r="B715" s="369" t="s">
        <v>1191</v>
      </c>
      <c r="C715" s="369" t="s">
        <v>820</v>
      </c>
      <c r="D715" s="369" t="s">
        <v>544</v>
      </c>
      <c r="E715" s="396">
        <f>+F2_Performance!C11</f>
        <v>0</v>
      </c>
      <c r="F715" s="377"/>
    </row>
    <row r="716" spans="2:6" x14ac:dyDescent="0.2">
      <c r="B716" s="369" t="s">
        <v>1191</v>
      </c>
      <c r="C716" s="369" t="s">
        <v>820</v>
      </c>
      <c r="D716" s="369" t="s">
        <v>545</v>
      </c>
      <c r="E716" s="397">
        <f>+F2_Performance!C14</f>
        <v>0</v>
      </c>
      <c r="F716" s="377"/>
    </row>
    <row r="717" spans="2:6" x14ac:dyDescent="0.2">
      <c r="B717" s="369" t="s">
        <v>1191</v>
      </c>
      <c r="C717" s="369" t="s">
        <v>820</v>
      </c>
      <c r="D717" s="369" t="s">
        <v>546</v>
      </c>
      <c r="E717" s="397">
        <f>+F2_Performance!C15</f>
        <v>0</v>
      </c>
      <c r="F717" s="377"/>
    </row>
    <row r="718" spans="2:6" x14ac:dyDescent="0.2">
      <c r="B718" s="369" t="s">
        <v>1191</v>
      </c>
      <c r="C718" s="369" t="s">
        <v>820</v>
      </c>
      <c r="D718" s="369" t="s">
        <v>547</v>
      </c>
      <c r="E718" s="387">
        <f>+F2_Performance!C16</f>
        <v>0</v>
      </c>
      <c r="F718" s="377"/>
    </row>
    <row r="719" spans="2:6" x14ac:dyDescent="0.2">
      <c r="B719" s="369" t="s">
        <v>1191</v>
      </c>
      <c r="C719" s="369" t="s">
        <v>820</v>
      </c>
      <c r="D719" s="369" t="s">
        <v>548</v>
      </c>
      <c r="E719" s="387">
        <f>+F2_Performance!C17</f>
        <v>0</v>
      </c>
      <c r="F719" s="377"/>
    </row>
    <row r="720" spans="2:6" x14ac:dyDescent="0.2">
      <c r="B720" s="369" t="s">
        <v>1191</v>
      </c>
      <c r="C720" s="369" t="s">
        <v>820</v>
      </c>
      <c r="D720" s="369" t="s">
        <v>549</v>
      </c>
      <c r="E720" s="387">
        <f>+F2_Performance!C18</f>
        <v>0</v>
      </c>
      <c r="F720" s="377"/>
    </row>
    <row r="721" spans="1:6" x14ac:dyDescent="0.2">
      <c r="B721" s="369" t="s">
        <v>1191</v>
      </c>
      <c r="C721" s="369" t="s">
        <v>820</v>
      </c>
      <c r="D721" s="369" t="s">
        <v>550</v>
      </c>
      <c r="E721" s="387">
        <f>+F2_Performance!C19</f>
        <v>0</v>
      </c>
      <c r="F721" s="377"/>
    </row>
    <row r="722" spans="1:6" x14ac:dyDescent="0.2">
      <c r="B722" s="369" t="s">
        <v>1191</v>
      </c>
      <c r="C722" s="369" t="s">
        <v>820</v>
      </c>
      <c r="D722" s="369" t="s">
        <v>552</v>
      </c>
      <c r="E722" s="397">
        <f>+F2_Performance!C22</f>
        <v>0</v>
      </c>
      <c r="F722" s="377"/>
    </row>
    <row r="723" spans="1:6" x14ac:dyDescent="0.2">
      <c r="B723" s="369" t="s">
        <v>1191</v>
      </c>
      <c r="C723" s="369" t="s">
        <v>820</v>
      </c>
      <c r="D723" s="369" t="s">
        <v>553</v>
      </c>
      <c r="E723" s="397">
        <f>+F2_Performance!C23</f>
        <v>0</v>
      </c>
      <c r="F723" s="377"/>
    </row>
    <row r="724" spans="1:6" x14ac:dyDescent="0.2">
      <c r="B724" s="369" t="s">
        <v>1191</v>
      </c>
      <c r="C724" s="369" t="s">
        <v>820</v>
      </c>
      <c r="D724" s="369" t="s">
        <v>554</v>
      </c>
      <c r="E724" s="387">
        <f>+F2_Performance!C24</f>
        <v>0</v>
      </c>
      <c r="F724" s="377"/>
    </row>
    <row r="725" spans="1:6" x14ac:dyDescent="0.2">
      <c r="B725" s="369" t="s">
        <v>1191</v>
      </c>
      <c r="C725" s="369" t="s">
        <v>820</v>
      </c>
      <c r="D725" s="369" t="s">
        <v>555</v>
      </c>
      <c r="E725" s="387">
        <f>+F2_Performance!C25</f>
        <v>0</v>
      </c>
      <c r="F725" s="377"/>
    </row>
    <row r="726" spans="1:6" x14ac:dyDescent="0.2">
      <c r="B726" s="369" t="s">
        <v>1191</v>
      </c>
      <c r="C726" s="369" t="s">
        <v>820</v>
      </c>
      <c r="D726" s="369" t="s">
        <v>556</v>
      </c>
      <c r="E726" s="385">
        <f>+F2_Performance!C28</f>
        <v>0</v>
      </c>
      <c r="F726" s="377"/>
    </row>
    <row r="727" spans="1:6" x14ac:dyDescent="0.2">
      <c r="B727" s="369" t="s">
        <v>1191</v>
      </c>
      <c r="C727" s="369" t="s">
        <v>820</v>
      </c>
      <c r="D727" s="369" t="s">
        <v>557</v>
      </c>
      <c r="E727" s="385">
        <f>+F2_Performance!C29</f>
        <v>0</v>
      </c>
      <c r="F727" s="377"/>
    </row>
    <row r="728" spans="1:6" x14ac:dyDescent="0.2">
      <c r="B728" s="369" t="s">
        <v>1191</v>
      </c>
      <c r="C728" s="369" t="s">
        <v>820</v>
      </c>
      <c r="D728" s="369" t="s">
        <v>558</v>
      </c>
      <c r="E728" s="385">
        <f>+F2_Performance!C30</f>
        <v>0</v>
      </c>
      <c r="F728" s="377"/>
    </row>
    <row r="729" spans="1:6" x14ac:dyDescent="0.2">
      <c r="B729" s="369" t="s">
        <v>1191</v>
      </c>
      <c r="C729" s="369" t="s">
        <v>820</v>
      </c>
      <c r="D729" s="369" t="s">
        <v>559</v>
      </c>
      <c r="E729" s="385">
        <f>+F2_Performance!C31</f>
        <v>0</v>
      </c>
      <c r="F729" s="377"/>
    </row>
    <row r="730" spans="1:6" x14ac:dyDescent="0.2">
      <c r="B730" s="369" t="s">
        <v>1191</v>
      </c>
      <c r="C730" s="369" t="s">
        <v>820</v>
      </c>
      <c r="D730" s="369" t="s">
        <v>560</v>
      </c>
      <c r="E730" s="397">
        <f>+F2_Performance!C32</f>
        <v>0</v>
      </c>
      <c r="F730" s="377"/>
    </row>
    <row r="731" spans="1:6" x14ac:dyDescent="0.2">
      <c r="B731" s="369" t="s">
        <v>1191</v>
      </c>
      <c r="C731" s="369" t="s">
        <v>820</v>
      </c>
      <c r="D731" s="369" t="s">
        <v>561</v>
      </c>
      <c r="E731" s="397">
        <f>+F2_Performance!C33</f>
        <v>0</v>
      </c>
      <c r="F731" s="377"/>
    </row>
    <row r="732" spans="1:6" x14ac:dyDescent="0.2">
      <c r="B732" s="369" t="s">
        <v>1191</v>
      </c>
      <c r="C732" s="369" t="s">
        <v>820</v>
      </c>
      <c r="D732" s="369" t="s">
        <v>562</v>
      </c>
      <c r="E732" s="397">
        <f>+F2_Performance!C34</f>
        <v>0</v>
      </c>
      <c r="F732" s="377"/>
    </row>
    <row r="733" spans="1:6" x14ac:dyDescent="0.2">
      <c r="B733" s="369" t="s">
        <v>1191</v>
      </c>
      <c r="C733" s="369" t="s">
        <v>820</v>
      </c>
      <c r="D733" s="369" t="s">
        <v>563</v>
      </c>
      <c r="E733" s="385">
        <f>+F2_Performance!C36</f>
        <v>0</v>
      </c>
      <c r="F733" s="377"/>
    </row>
    <row r="734" spans="1:6" x14ac:dyDescent="0.2">
      <c r="B734" s="369" t="s">
        <v>1191</v>
      </c>
      <c r="C734" s="369" t="s">
        <v>820</v>
      </c>
      <c r="D734" s="369" t="s">
        <v>564</v>
      </c>
      <c r="E734" s="385">
        <f>+F2_Performance!C37</f>
        <v>0</v>
      </c>
      <c r="F734" s="377"/>
    </row>
    <row r="735" spans="1:6" x14ac:dyDescent="0.2">
      <c r="B735" s="369" t="s">
        <v>1191</v>
      </c>
      <c r="C735" s="369" t="s">
        <v>820</v>
      </c>
      <c r="D735" s="369" t="s">
        <v>565</v>
      </c>
      <c r="E735" s="385">
        <f>+F2_Performance!C38</f>
        <v>0</v>
      </c>
      <c r="F735" s="377"/>
    </row>
    <row r="736" spans="1:6" x14ac:dyDescent="0.2">
      <c r="A736" s="371"/>
      <c r="B736" s="369" t="s">
        <v>1191</v>
      </c>
      <c r="C736" s="369" t="s">
        <v>1192</v>
      </c>
      <c r="D736" s="369" t="s">
        <v>1428</v>
      </c>
      <c r="E736" s="392">
        <f>+F3_HeatRates!C11</f>
        <v>0</v>
      </c>
      <c r="F736" s="377"/>
    </row>
    <row r="737" spans="1:6" x14ac:dyDescent="0.2">
      <c r="A737" s="371"/>
      <c r="B737" s="369" t="s">
        <v>1191</v>
      </c>
      <c r="C737" s="369" t="s">
        <v>1192</v>
      </c>
      <c r="D737" s="369" t="s">
        <v>1429</v>
      </c>
      <c r="E737" s="392">
        <f>+F3_HeatRates!C12</f>
        <v>0</v>
      </c>
      <c r="F737" s="377"/>
    </row>
    <row r="738" spans="1:6" x14ac:dyDescent="0.2">
      <c r="A738" s="371"/>
      <c r="B738" s="369" t="s">
        <v>1191</v>
      </c>
      <c r="C738" s="369" t="s">
        <v>1192</v>
      </c>
      <c r="D738" s="369" t="s">
        <v>1430</v>
      </c>
      <c r="E738" s="392">
        <f>+F3_HeatRates!C13</f>
        <v>0</v>
      </c>
      <c r="F738" s="377"/>
    </row>
    <row r="739" spans="1:6" x14ac:dyDescent="0.2">
      <c r="A739" s="371"/>
      <c r="B739" s="369" t="s">
        <v>1191</v>
      </c>
      <c r="C739" s="369" t="s">
        <v>1192</v>
      </c>
      <c r="D739" s="369" t="s">
        <v>1431</v>
      </c>
      <c r="E739" s="392">
        <f>+F3_HeatRates!C14</f>
        <v>0</v>
      </c>
      <c r="F739" s="377"/>
    </row>
    <row r="740" spans="1:6" x14ac:dyDescent="0.2">
      <c r="A740" s="371"/>
      <c r="B740" s="369" t="s">
        <v>1191</v>
      </c>
      <c r="C740" s="369" t="s">
        <v>1192</v>
      </c>
      <c r="D740" s="369" t="s">
        <v>1432</v>
      </c>
      <c r="E740" s="392">
        <f>+F3_HeatRates!C15</f>
        <v>0</v>
      </c>
      <c r="F740" s="377"/>
    </row>
    <row r="741" spans="1:6" x14ac:dyDescent="0.2">
      <c r="A741" s="371"/>
      <c r="B741" s="369" t="s">
        <v>1191</v>
      </c>
      <c r="C741" s="369" t="s">
        <v>1192</v>
      </c>
      <c r="D741" s="369" t="s">
        <v>1433</v>
      </c>
      <c r="E741" s="392">
        <f>+F3_HeatRates!D11</f>
        <v>0</v>
      </c>
      <c r="F741" s="377"/>
    </row>
    <row r="742" spans="1:6" x14ac:dyDescent="0.2">
      <c r="A742" s="371"/>
      <c r="B742" s="369" t="s">
        <v>1191</v>
      </c>
      <c r="C742" s="369" t="s">
        <v>1192</v>
      </c>
      <c r="D742" s="369" t="s">
        <v>1434</v>
      </c>
      <c r="E742" s="392">
        <f>+F3_HeatRates!D12</f>
        <v>0</v>
      </c>
      <c r="F742" s="377"/>
    </row>
    <row r="743" spans="1:6" x14ac:dyDescent="0.2">
      <c r="A743" s="371"/>
      <c r="B743" s="369" t="s">
        <v>1191</v>
      </c>
      <c r="C743" s="369" t="s">
        <v>1192</v>
      </c>
      <c r="D743" s="369" t="s">
        <v>1435</v>
      </c>
      <c r="E743" s="392">
        <f>+F3_HeatRates!D13</f>
        <v>0</v>
      </c>
      <c r="F743" s="377"/>
    </row>
    <row r="744" spans="1:6" x14ac:dyDescent="0.2">
      <c r="A744" s="371"/>
      <c r="B744" s="369" t="s">
        <v>1191</v>
      </c>
      <c r="C744" s="369" t="s">
        <v>1192</v>
      </c>
      <c r="D744" s="369" t="s">
        <v>1436</v>
      </c>
      <c r="E744" s="392">
        <f>+F3_HeatRates!D14</f>
        <v>0</v>
      </c>
      <c r="F744" s="377"/>
    </row>
    <row r="745" spans="1:6" x14ac:dyDescent="0.2">
      <c r="A745" s="371"/>
      <c r="B745" s="369" t="s">
        <v>1191</v>
      </c>
      <c r="C745" s="369" t="s">
        <v>1192</v>
      </c>
      <c r="D745" s="369" t="s">
        <v>1437</v>
      </c>
      <c r="E745" s="392">
        <f>+F3_HeatRates!D15</f>
        <v>0</v>
      </c>
      <c r="F745" s="377"/>
    </row>
    <row r="746" spans="1:6" x14ac:dyDescent="0.2">
      <c r="A746" s="371"/>
      <c r="B746" s="369" t="s">
        <v>1191</v>
      </c>
      <c r="C746" s="369" t="s">
        <v>1192</v>
      </c>
      <c r="D746" s="369" t="s">
        <v>1438</v>
      </c>
      <c r="E746" s="392">
        <f>+F3_HeatRates!E11</f>
        <v>0</v>
      </c>
      <c r="F746" s="377"/>
    </row>
    <row r="747" spans="1:6" x14ac:dyDescent="0.2">
      <c r="A747" s="371"/>
      <c r="B747" s="369" t="s">
        <v>1191</v>
      </c>
      <c r="C747" s="369" t="s">
        <v>1192</v>
      </c>
      <c r="D747" s="369" t="s">
        <v>1439</v>
      </c>
      <c r="E747" s="392">
        <f>+F3_HeatRates!E12</f>
        <v>0</v>
      </c>
      <c r="F747" s="377"/>
    </row>
    <row r="748" spans="1:6" x14ac:dyDescent="0.2">
      <c r="A748" s="371"/>
      <c r="B748" s="369" t="s">
        <v>1191</v>
      </c>
      <c r="C748" s="369" t="s">
        <v>1192</v>
      </c>
      <c r="D748" s="369" t="s">
        <v>1440</v>
      </c>
      <c r="E748" s="392">
        <f>+F3_HeatRates!E13</f>
        <v>0</v>
      </c>
      <c r="F748" s="377"/>
    </row>
    <row r="749" spans="1:6" x14ac:dyDescent="0.2">
      <c r="A749" s="371"/>
      <c r="B749" s="369" t="s">
        <v>1191</v>
      </c>
      <c r="C749" s="369" t="s">
        <v>1192</v>
      </c>
      <c r="D749" s="369" t="s">
        <v>1441</v>
      </c>
      <c r="E749" s="392">
        <f>+F3_HeatRates!E14</f>
        <v>0</v>
      </c>
      <c r="F749" s="377"/>
    </row>
    <row r="750" spans="1:6" x14ac:dyDescent="0.2">
      <c r="A750" s="371"/>
      <c r="B750" s="369" t="s">
        <v>1191</v>
      </c>
      <c r="C750" s="369" t="s">
        <v>1192</v>
      </c>
      <c r="D750" s="369" t="s">
        <v>1442</v>
      </c>
      <c r="E750" s="392">
        <f>+F3_HeatRates!E15</f>
        <v>0</v>
      </c>
      <c r="F750" s="377"/>
    </row>
    <row r="751" spans="1:6" x14ac:dyDescent="0.2">
      <c r="A751" s="371"/>
      <c r="B751" s="369" t="s">
        <v>1191</v>
      </c>
      <c r="C751" s="369" t="s">
        <v>1192</v>
      </c>
      <c r="D751" s="369" t="s">
        <v>1443</v>
      </c>
      <c r="E751" s="392">
        <f>+F3_HeatRates!F11</f>
        <v>0</v>
      </c>
      <c r="F751" s="377"/>
    </row>
    <row r="752" spans="1:6" x14ac:dyDescent="0.2">
      <c r="A752" s="371"/>
      <c r="B752" s="369" t="s">
        <v>1191</v>
      </c>
      <c r="C752" s="369" t="s">
        <v>1192</v>
      </c>
      <c r="D752" s="369" t="s">
        <v>1444</v>
      </c>
      <c r="E752" s="392">
        <f>+F3_HeatRates!F12</f>
        <v>0</v>
      </c>
      <c r="F752" s="377"/>
    </row>
    <row r="753" spans="1:6" x14ac:dyDescent="0.2">
      <c r="A753" s="371"/>
      <c r="B753" s="369" t="s">
        <v>1191</v>
      </c>
      <c r="C753" s="369" t="s">
        <v>1192</v>
      </c>
      <c r="D753" s="369" t="s">
        <v>1445</v>
      </c>
      <c r="E753" s="392">
        <f>+F3_HeatRates!F13</f>
        <v>0</v>
      </c>
      <c r="F753" s="377"/>
    </row>
    <row r="754" spans="1:6" x14ac:dyDescent="0.2">
      <c r="A754" s="371"/>
      <c r="B754" s="369" t="s">
        <v>1191</v>
      </c>
      <c r="C754" s="369" t="s">
        <v>1192</v>
      </c>
      <c r="D754" s="369" t="s">
        <v>1446</v>
      </c>
      <c r="E754" s="392">
        <f>+F3_HeatRates!F14</f>
        <v>0</v>
      </c>
      <c r="F754" s="377"/>
    </row>
    <row r="755" spans="1:6" x14ac:dyDescent="0.2">
      <c r="A755" s="371"/>
      <c r="B755" s="369" t="s">
        <v>1191</v>
      </c>
      <c r="C755" s="369" t="s">
        <v>1192</v>
      </c>
      <c r="D755" s="369" t="s">
        <v>1447</v>
      </c>
      <c r="E755" s="392">
        <f>+F3_HeatRates!F15</f>
        <v>0</v>
      </c>
      <c r="F755" s="377"/>
    </row>
    <row r="756" spans="1:6" x14ac:dyDescent="0.2">
      <c r="A756" s="371"/>
      <c r="B756" s="369" t="s">
        <v>1191</v>
      </c>
      <c r="C756" s="369" t="s">
        <v>1192</v>
      </c>
      <c r="D756" s="369" t="s">
        <v>1448</v>
      </c>
      <c r="E756" s="392">
        <f>+F3_HeatRates!G11</f>
        <v>0</v>
      </c>
      <c r="F756" s="377"/>
    </row>
    <row r="757" spans="1:6" x14ac:dyDescent="0.2">
      <c r="A757" s="371"/>
      <c r="B757" s="369" t="s">
        <v>1191</v>
      </c>
      <c r="C757" s="369" t="s">
        <v>1192</v>
      </c>
      <c r="D757" s="369" t="s">
        <v>1449</v>
      </c>
      <c r="E757" s="392">
        <f>+F3_HeatRates!G12</f>
        <v>0</v>
      </c>
      <c r="F757" s="377"/>
    </row>
    <row r="758" spans="1:6" x14ac:dyDescent="0.2">
      <c r="A758" s="371"/>
      <c r="B758" s="369" t="s">
        <v>1191</v>
      </c>
      <c r="C758" s="369" t="s">
        <v>1192</v>
      </c>
      <c r="D758" s="369" t="s">
        <v>1450</v>
      </c>
      <c r="E758" s="392">
        <f>+F3_HeatRates!G13</f>
        <v>0</v>
      </c>
      <c r="F758" s="377"/>
    </row>
    <row r="759" spans="1:6" x14ac:dyDescent="0.2">
      <c r="A759" s="371"/>
      <c r="B759" s="369" t="s">
        <v>1191</v>
      </c>
      <c r="C759" s="369" t="s">
        <v>1192</v>
      </c>
      <c r="D759" s="369" t="s">
        <v>1451</v>
      </c>
      <c r="E759" s="392">
        <f>+F3_HeatRates!G14</f>
        <v>0</v>
      </c>
      <c r="F759" s="377"/>
    </row>
    <row r="760" spans="1:6" x14ac:dyDescent="0.2">
      <c r="A760" s="371"/>
      <c r="B760" s="369" t="s">
        <v>1191</v>
      </c>
      <c r="C760" s="369" t="s">
        <v>1192</v>
      </c>
      <c r="D760" s="369" t="s">
        <v>1452</v>
      </c>
      <c r="E760" s="392">
        <f>+F3_HeatRates!G15</f>
        <v>0</v>
      </c>
      <c r="F760" s="377"/>
    </row>
    <row r="761" spans="1:6" x14ac:dyDescent="0.2">
      <c r="A761" s="371"/>
      <c r="B761" s="369" t="s">
        <v>1191</v>
      </c>
      <c r="C761" s="369" t="s">
        <v>1192</v>
      </c>
      <c r="D761" s="369" t="s">
        <v>1453</v>
      </c>
      <c r="E761" s="392">
        <f>+F3_HeatRates!H11</f>
        <v>0</v>
      </c>
      <c r="F761" s="377"/>
    </row>
    <row r="762" spans="1:6" x14ac:dyDescent="0.2">
      <c r="A762" s="371"/>
      <c r="B762" s="369" t="s">
        <v>1191</v>
      </c>
      <c r="C762" s="369" t="s">
        <v>1192</v>
      </c>
      <c r="D762" s="369" t="s">
        <v>1454</v>
      </c>
      <c r="E762" s="392">
        <f>+F3_HeatRates!H12</f>
        <v>0</v>
      </c>
      <c r="F762" s="377"/>
    </row>
    <row r="763" spans="1:6" x14ac:dyDescent="0.2">
      <c r="A763" s="371"/>
      <c r="B763" s="369" t="s">
        <v>1191</v>
      </c>
      <c r="C763" s="369" t="s">
        <v>1192</v>
      </c>
      <c r="D763" s="369" t="s">
        <v>1455</v>
      </c>
      <c r="E763" s="392">
        <f>+F3_HeatRates!H13</f>
        <v>0</v>
      </c>
      <c r="F763" s="377"/>
    </row>
    <row r="764" spans="1:6" x14ac:dyDescent="0.2">
      <c r="A764" s="371"/>
      <c r="B764" s="369" t="s">
        <v>1191</v>
      </c>
      <c r="C764" s="369" t="s">
        <v>1192</v>
      </c>
      <c r="D764" s="369" t="s">
        <v>1456</v>
      </c>
      <c r="E764" s="392">
        <f>+F3_HeatRates!H14</f>
        <v>0</v>
      </c>
      <c r="F764" s="377"/>
    </row>
    <row r="765" spans="1:6" x14ac:dyDescent="0.2">
      <c r="A765" s="371"/>
      <c r="B765" s="369" t="s">
        <v>1191</v>
      </c>
      <c r="C765" s="369" t="s">
        <v>1192</v>
      </c>
      <c r="D765" s="369" t="s">
        <v>1457</v>
      </c>
      <c r="E765" s="392">
        <f>+F3_HeatRates!H15</f>
        <v>0</v>
      </c>
      <c r="F765" s="377"/>
    </row>
    <row r="766" spans="1:6" x14ac:dyDescent="0.2">
      <c r="B766" s="369" t="s">
        <v>1191</v>
      </c>
      <c r="C766" s="369" t="s">
        <v>1192</v>
      </c>
      <c r="D766" s="369" t="s">
        <v>1458</v>
      </c>
      <c r="E766" s="398">
        <f>+F4_HRDegrade!B7</f>
        <v>0</v>
      </c>
      <c r="F766" s="377"/>
    </row>
    <row r="767" spans="1:6" x14ac:dyDescent="0.2">
      <c r="B767" s="369" t="s">
        <v>1191</v>
      </c>
      <c r="C767" s="369" t="s">
        <v>1192</v>
      </c>
      <c r="D767" s="369" t="s">
        <v>1459</v>
      </c>
      <c r="E767" s="398">
        <f>+F4_HRDegrade!B8</f>
        <v>0</v>
      </c>
      <c r="F767" s="377"/>
    </row>
    <row r="768" spans="1:6" x14ac:dyDescent="0.2">
      <c r="B768" s="369" t="s">
        <v>1191</v>
      </c>
      <c r="C768" s="369" t="s">
        <v>1192</v>
      </c>
      <c r="D768" s="369" t="s">
        <v>1460</v>
      </c>
      <c r="E768" s="398">
        <f>+F4_HRDegrade!B9</f>
        <v>0</v>
      </c>
      <c r="F768" s="377"/>
    </row>
    <row r="769" spans="2:6" x14ac:dyDescent="0.2">
      <c r="B769" s="369" t="s">
        <v>1191</v>
      </c>
      <c r="C769" s="369" t="s">
        <v>1192</v>
      </c>
      <c r="D769" s="369" t="s">
        <v>1461</v>
      </c>
      <c r="E769" s="398">
        <f>+F4_HRDegrade!B10</f>
        <v>0</v>
      </c>
      <c r="F769" s="377"/>
    </row>
    <row r="770" spans="2:6" x14ac:dyDescent="0.2">
      <c r="B770" s="369" t="s">
        <v>1191</v>
      </c>
      <c r="C770" s="369" t="s">
        <v>1192</v>
      </c>
      <c r="D770" s="369" t="s">
        <v>1462</v>
      </c>
      <c r="E770" s="398">
        <f>+F4_HRDegrade!B11</f>
        <v>0</v>
      </c>
      <c r="F770" s="377"/>
    </row>
    <row r="771" spans="2:6" x14ac:dyDescent="0.2">
      <c r="B771" s="369" t="s">
        <v>1191</v>
      </c>
      <c r="C771" s="369" t="s">
        <v>1192</v>
      </c>
      <c r="D771" s="369" t="s">
        <v>1463</v>
      </c>
      <c r="E771" s="398">
        <f>+F4_HRDegrade!B12</f>
        <v>0</v>
      </c>
      <c r="F771" s="377"/>
    </row>
    <row r="772" spans="2:6" x14ac:dyDescent="0.2">
      <c r="B772" s="369" t="s">
        <v>1191</v>
      </c>
      <c r="C772" s="369" t="s">
        <v>1192</v>
      </c>
      <c r="D772" s="369" t="s">
        <v>1464</v>
      </c>
      <c r="E772" s="398">
        <f>+F4_HRDegrade!B13</f>
        <v>0</v>
      </c>
      <c r="F772" s="377"/>
    </row>
    <row r="773" spans="2:6" x14ac:dyDescent="0.2">
      <c r="B773" s="369" t="s">
        <v>1191</v>
      </c>
      <c r="C773" s="369" t="s">
        <v>1192</v>
      </c>
      <c r="D773" s="369" t="s">
        <v>1465</v>
      </c>
      <c r="E773" s="398">
        <f>+F4_HRDegrade!B14</f>
        <v>0</v>
      </c>
      <c r="F773" s="377"/>
    </row>
    <row r="774" spans="2:6" x14ac:dyDescent="0.2">
      <c r="B774" s="369" t="s">
        <v>1191</v>
      </c>
      <c r="C774" s="369" t="s">
        <v>1192</v>
      </c>
      <c r="D774" s="369" t="s">
        <v>1466</v>
      </c>
      <c r="E774" s="398">
        <f>+F4_HRDegrade!B15</f>
        <v>0</v>
      </c>
      <c r="F774" s="377"/>
    </row>
    <row r="775" spans="2:6" x14ac:dyDescent="0.2">
      <c r="B775" s="369" t="s">
        <v>1191</v>
      </c>
      <c r="C775" s="369" t="s">
        <v>1192</v>
      </c>
      <c r="D775" s="369" t="s">
        <v>1467</v>
      </c>
      <c r="E775" s="398">
        <f>+F4_HRDegrade!B16</f>
        <v>0</v>
      </c>
      <c r="F775" s="377"/>
    </row>
    <row r="776" spans="2:6" x14ac:dyDescent="0.2">
      <c r="B776" s="369" t="s">
        <v>1191</v>
      </c>
      <c r="C776" s="369" t="s">
        <v>1192</v>
      </c>
      <c r="D776" s="369" t="s">
        <v>1468</v>
      </c>
      <c r="E776" s="398">
        <f>+F4_HRDegrade!B17</f>
        <v>0</v>
      </c>
      <c r="F776" s="377"/>
    </row>
    <row r="777" spans="2:6" x14ac:dyDescent="0.2">
      <c r="B777" s="369" t="s">
        <v>1191</v>
      </c>
      <c r="C777" s="369" t="s">
        <v>1192</v>
      </c>
      <c r="D777" s="369" t="s">
        <v>1469</v>
      </c>
      <c r="E777" s="398">
        <f>+F4_HRDegrade!C7</f>
        <v>0</v>
      </c>
      <c r="F777" s="377"/>
    </row>
    <row r="778" spans="2:6" x14ac:dyDescent="0.2">
      <c r="B778" s="369" t="s">
        <v>1191</v>
      </c>
      <c r="C778" s="369" t="s">
        <v>1192</v>
      </c>
      <c r="D778" s="369" t="s">
        <v>1470</v>
      </c>
      <c r="E778" s="398">
        <f>+F4_HRDegrade!C8</f>
        <v>0</v>
      </c>
      <c r="F778" s="377"/>
    </row>
    <row r="779" spans="2:6" x14ac:dyDescent="0.2">
      <c r="B779" s="369" t="s">
        <v>1191</v>
      </c>
      <c r="C779" s="369" t="s">
        <v>1192</v>
      </c>
      <c r="D779" s="369" t="s">
        <v>1471</v>
      </c>
      <c r="E779" s="398">
        <f>+F4_HRDegrade!C9</f>
        <v>0</v>
      </c>
      <c r="F779" s="377"/>
    </row>
    <row r="780" spans="2:6" x14ac:dyDescent="0.2">
      <c r="B780" s="369" t="s">
        <v>1191</v>
      </c>
      <c r="C780" s="369" t="s">
        <v>1192</v>
      </c>
      <c r="D780" s="369" t="s">
        <v>1472</v>
      </c>
      <c r="E780" s="398">
        <f>+F4_HRDegrade!C10</f>
        <v>0</v>
      </c>
      <c r="F780" s="377"/>
    </row>
    <row r="781" spans="2:6" x14ac:dyDescent="0.2">
      <c r="B781" s="369" t="s">
        <v>1191</v>
      </c>
      <c r="C781" s="369" t="s">
        <v>1192</v>
      </c>
      <c r="D781" s="369" t="s">
        <v>1473</v>
      </c>
      <c r="E781" s="398">
        <f>+F4_HRDegrade!C11</f>
        <v>0</v>
      </c>
      <c r="F781" s="377"/>
    </row>
    <row r="782" spans="2:6" x14ac:dyDescent="0.2">
      <c r="B782" s="369" t="s">
        <v>1191</v>
      </c>
      <c r="C782" s="369" t="s">
        <v>1192</v>
      </c>
      <c r="D782" s="369" t="s">
        <v>1474</v>
      </c>
      <c r="E782" s="398">
        <f>+F4_HRDegrade!C12</f>
        <v>0</v>
      </c>
      <c r="F782" s="377"/>
    </row>
    <row r="783" spans="2:6" x14ac:dyDescent="0.2">
      <c r="B783" s="369" t="s">
        <v>1191</v>
      </c>
      <c r="C783" s="369" t="s">
        <v>1192</v>
      </c>
      <c r="D783" s="369" t="s">
        <v>1475</v>
      </c>
      <c r="E783" s="398">
        <f>+F4_HRDegrade!C13</f>
        <v>0</v>
      </c>
      <c r="F783" s="377"/>
    </row>
    <row r="784" spans="2:6" x14ac:dyDescent="0.2">
      <c r="B784" s="369" t="s">
        <v>1191</v>
      </c>
      <c r="C784" s="369" t="s">
        <v>1192</v>
      </c>
      <c r="D784" s="369" t="s">
        <v>1476</v>
      </c>
      <c r="E784" s="398">
        <f>+F4_HRDegrade!C14</f>
        <v>0</v>
      </c>
      <c r="F784" s="377"/>
    </row>
    <row r="785" spans="2:6" x14ac:dyDescent="0.2">
      <c r="B785" s="369" t="s">
        <v>1191</v>
      </c>
      <c r="C785" s="369" t="s">
        <v>1192</v>
      </c>
      <c r="D785" s="369" t="s">
        <v>1477</v>
      </c>
      <c r="E785" s="398">
        <f>+F4_HRDegrade!C15</f>
        <v>0</v>
      </c>
      <c r="F785" s="377"/>
    </row>
    <row r="786" spans="2:6" x14ac:dyDescent="0.2">
      <c r="B786" s="369" t="s">
        <v>1191</v>
      </c>
      <c r="C786" s="369" t="s">
        <v>1192</v>
      </c>
      <c r="D786" s="369" t="s">
        <v>1478</v>
      </c>
      <c r="E786" s="398">
        <f>+F4_HRDegrade!C16</f>
        <v>0</v>
      </c>
      <c r="F786" s="377"/>
    </row>
    <row r="787" spans="2:6" x14ac:dyDescent="0.2">
      <c r="B787" s="369" t="s">
        <v>1191</v>
      </c>
      <c r="C787" s="369" t="s">
        <v>1192</v>
      </c>
      <c r="D787" s="369" t="s">
        <v>1479</v>
      </c>
      <c r="E787" s="398">
        <f>+F4_HRDegrade!C17</f>
        <v>0</v>
      </c>
      <c r="F787" s="377"/>
    </row>
    <row r="788" spans="2:6" x14ac:dyDescent="0.2">
      <c r="B788" s="369" t="s">
        <v>1191</v>
      </c>
      <c r="C788" s="369" t="s">
        <v>1192</v>
      </c>
      <c r="D788" s="369" t="s">
        <v>1480</v>
      </c>
      <c r="E788" s="399">
        <f>+F4_HRDegrade!D7</f>
        <v>0</v>
      </c>
      <c r="F788" s="377"/>
    </row>
    <row r="789" spans="2:6" x14ac:dyDescent="0.2">
      <c r="B789" s="369" t="s">
        <v>1191</v>
      </c>
      <c r="C789" s="369" t="s">
        <v>1192</v>
      </c>
      <c r="D789" s="369" t="s">
        <v>1481</v>
      </c>
      <c r="E789" s="399">
        <f>+F4_HRDegrade!D8</f>
        <v>0</v>
      </c>
      <c r="F789" s="377"/>
    </row>
    <row r="790" spans="2:6" x14ac:dyDescent="0.2">
      <c r="B790" s="369" t="s">
        <v>1191</v>
      </c>
      <c r="C790" s="369" t="s">
        <v>1192</v>
      </c>
      <c r="D790" s="369" t="s">
        <v>1482</v>
      </c>
      <c r="E790" s="399">
        <f>+F4_HRDegrade!D9</f>
        <v>0</v>
      </c>
      <c r="F790" s="377"/>
    </row>
    <row r="791" spans="2:6" x14ac:dyDescent="0.2">
      <c r="B791" s="369" t="s">
        <v>1191</v>
      </c>
      <c r="C791" s="369" t="s">
        <v>1192</v>
      </c>
      <c r="D791" s="369" t="s">
        <v>1483</v>
      </c>
      <c r="E791" s="399">
        <f>+F4_HRDegrade!D10</f>
        <v>0</v>
      </c>
      <c r="F791" s="377"/>
    </row>
    <row r="792" spans="2:6" x14ac:dyDescent="0.2">
      <c r="B792" s="369" t="s">
        <v>1191</v>
      </c>
      <c r="C792" s="369" t="s">
        <v>1192</v>
      </c>
      <c r="D792" s="369" t="s">
        <v>1484</v>
      </c>
      <c r="E792" s="399">
        <f>+F4_HRDegrade!D11</f>
        <v>0</v>
      </c>
      <c r="F792" s="377"/>
    </row>
    <row r="793" spans="2:6" x14ac:dyDescent="0.2">
      <c r="B793" s="369" t="s">
        <v>1191</v>
      </c>
      <c r="C793" s="369" t="s">
        <v>1192</v>
      </c>
      <c r="D793" s="369" t="s">
        <v>1485</v>
      </c>
      <c r="E793" s="399">
        <f>+F4_HRDegrade!D12</f>
        <v>0</v>
      </c>
      <c r="F793" s="377"/>
    </row>
    <row r="794" spans="2:6" x14ac:dyDescent="0.2">
      <c r="B794" s="369" t="s">
        <v>1191</v>
      </c>
      <c r="C794" s="369" t="s">
        <v>1192</v>
      </c>
      <c r="D794" s="369" t="s">
        <v>1486</v>
      </c>
      <c r="E794" s="399">
        <f>+F4_HRDegrade!D13</f>
        <v>0</v>
      </c>
      <c r="F794" s="377"/>
    </row>
    <row r="795" spans="2:6" x14ac:dyDescent="0.2">
      <c r="B795" s="369" t="s">
        <v>1191</v>
      </c>
      <c r="C795" s="369" t="s">
        <v>1192</v>
      </c>
      <c r="D795" s="369" t="s">
        <v>1487</v>
      </c>
      <c r="E795" s="399">
        <f>+F4_HRDegrade!D14</f>
        <v>0</v>
      </c>
      <c r="F795" s="377"/>
    </row>
    <row r="796" spans="2:6" x14ac:dyDescent="0.2">
      <c r="B796" s="369" t="s">
        <v>1191</v>
      </c>
      <c r="C796" s="369" t="s">
        <v>1192</v>
      </c>
      <c r="D796" s="369" t="s">
        <v>1488</v>
      </c>
      <c r="E796" s="399">
        <f>+F4_HRDegrade!D15</f>
        <v>0</v>
      </c>
      <c r="F796" s="377"/>
    </row>
    <row r="797" spans="2:6" x14ac:dyDescent="0.2">
      <c r="B797" s="369" t="s">
        <v>1191</v>
      </c>
      <c r="C797" s="369" t="s">
        <v>1192</v>
      </c>
      <c r="D797" s="369" t="s">
        <v>1489</v>
      </c>
      <c r="E797" s="399">
        <f>+F4_HRDegrade!D16</f>
        <v>0</v>
      </c>
      <c r="F797" s="377"/>
    </row>
    <row r="798" spans="2:6" x14ac:dyDescent="0.2">
      <c r="B798" s="369" t="s">
        <v>1191</v>
      </c>
      <c r="C798" s="369" t="s">
        <v>1192</v>
      </c>
      <c r="D798" s="369" t="s">
        <v>1490</v>
      </c>
      <c r="E798" s="399">
        <f>+F4_HRDegrade!D17</f>
        <v>0</v>
      </c>
      <c r="F798" s="377"/>
    </row>
    <row r="799" spans="2:6" x14ac:dyDescent="0.2">
      <c r="B799" s="369" t="s">
        <v>1191</v>
      </c>
      <c r="C799" s="369" t="s">
        <v>1192</v>
      </c>
      <c r="D799" s="369" t="s">
        <v>1491</v>
      </c>
      <c r="E799" s="387">
        <f>+F4_HRDegrade!E7</f>
        <v>0</v>
      </c>
      <c r="F799" s="377"/>
    </row>
    <row r="800" spans="2:6" x14ac:dyDescent="0.2">
      <c r="B800" s="369" t="s">
        <v>1191</v>
      </c>
      <c r="C800" s="369" t="s">
        <v>1192</v>
      </c>
      <c r="D800" s="369" t="s">
        <v>1492</v>
      </c>
      <c r="E800" s="387">
        <f>+F4_HRDegrade!E8</f>
        <v>0</v>
      </c>
      <c r="F800" s="377"/>
    </row>
    <row r="801" spans="2:6" x14ac:dyDescent="0.2">
      <c r="B801" s="369" t="s">
        <v>1191</v>
      </c>
      <c r="C801" s="369" t="s">
        <v>1192</v>
      </c>
      <c r="D801" s="369" t="s">
        <v>1493</v>
      </c>
      <c r="E801" s="387">
        <f>+F4_HRDegrade!E9</f>
        <v>0</v>
      </c>
      <c r="F801" s="377"/>
    </row>
    <row r="802" spans="2:6" x14ac:dyDescent="0.2">
      <c r="B802" s="369" t="s">
        <v>1191</v>
      </c>
      <c r="C802" s="369" t="s">
        <v>1192</v>
      </c>
      <c r="D802" s="369" t="s">
        <v>1494</v>
      </c>
      <c r="E802" s="387">
        <f>+F4_HRDegrade!E10</f>
        <v>0</v>
      </c>
      <c r="F802" s="377"/>
    </row>
    <row r="803" spans="2:6" x14ac:dyDescent="0.2">
      <c r="B803" s="369" t="s">
        <v>1191</v>
      </c>
      <c r="C803" s="369" t="s">
        <v>1192</v>
      </c>
      <c r="D803" s="369" t="s">
        <v>1495</v>
      </c>
      <c r="E803" s="387">
        <f>+F4_HRDegrade!E11</f>
        <v>0</v>
      </c>
      <c r="F803" s="377"/>
    </row>
    <row r="804" spans="2:6" x14ac:dyDescent="0.2">
      <c r="B804" s="369" t="s">
        <v>1191</v>
      </c>
      <c r="C804" s="369" t="s">
        <v>1192</v>
      </c>
      <c r="D804" s="369" t="s">
        <v>1496</v>
      </c>
      <c r="E804" s="387">
        <f>+F4_HRDegrade!E12</f>
        <v>0</v>
      </c>
      <c r="F804" s="377"/>
    </row>
    <row r="805" spans="2:6" x14ac:dyDescent="0.2">
      <c r="B805" s="369" t="s">
        <v>1191</v>
      </c>
      <c r="C805" s="369" t="s">
        <v>1192</v>
      </c>
      <c r="D805" s="369" t="s">
        <v>1497</v>
      </c>
      <c r="E805" s="387">
        <f>+F4_HRDegrade!E13</f>
        <v>0</v>
      </c>
      <c r="F805" s="377"/>
    </row>
    <row r="806" spans="2:6" x14ac:dyDescent="0.2">
      <c r="B806" s="369" t="s">
        <v>1191</v>
      </c>
      <c r="C806" s="369" t="s">
        <v>1192</v>
      </c>
      <c r="D806" s="369" t="s">
        <v>1498</v>
      </c>
      <c r="E806" s="387">
        <f>+F4_HRDegrade!E14</f>
        <v>0</v>
      </c>
      <c r="F806" s="377"/>
    </row>
    <row r="807" spans="2:6" x14ac:dyDescent="0.2">
      <c r="B807" s="369" t="s">
        <v>1191</v>
      </c>
      <c r="C807" s="369" t="s">
        <v>1192</v>
      </c>
      <c r="D807" s="369" t="s">
        <v>1499</v>
      </c>
      <c r="E807" s="387">
        <f>+F4_HRDegrade!E15</f>
        <v>0</v>
      </c>
      <c r="F807" s="377"/>
    </row>
    <row r="808" spans="2:6" x14ac:dyDescent="0.2">
      <c r="B808" s="369" t="s">
        <v>1191</v>
      </c>
      <c r="C808" s="369" t="s">
        <v>1192</v>
      </c>
      <c r="D808" s="369" t="s">
        <v>1500</v>
      </c>
      <c r="E808" s="387">
        <f>+F4_HRDegrade!E16</f>
        <v>0</v>
      </c>
      <c r="F808" s="377"/>
    </row>
    <row r="809" spans="2:6" x14ac:dyDescent="0.2">
      <c r="B809" s="369" t="s">
        <v>1191</v>
      </c>
      <c r="C809" s="369" t="s">
        <v>1192</v>
      </c>
      <c r="D809" s="369" t="s">
        <v>1501</v>
      </c>
      <c r="E809" s="387">
        <f>+F4_HRDegrade!E17</f>
        <v>0</v>
      </c>
      <c r="F809" s="377"/>
    </row>
    <row r="810" spans="2:6" x14ac:dyDescent="0.2">
      <c r="B810" s="369" t="s">
        <v>823</v>
      </c>
      <c r="C810" s="369" t="s">
        <v>824</v>
      </c>
      <c r="D810" s="369" t="s">
        <v>1502</v>
      </c>
      <c r="E810" s="400"/>
      <c r="F810" s="377"/>
    </row>
    <row r="811" spans="2:6" x14ac:dyDescent="0.2">
      <c r="B811" s="369" t="s">
        <v>823</v>
      </c>
      <c r="C811" s="369" t="s">
        <v>824</v>
      </c>
      <c r="D811" s="369" t="s">
        <v>1503</v>
      </c>
      <c r="E811" s="400"/>
      <c r="F811" s="377"/>
    </row>
    <row r="812" spans="2:6" x14ac:dyDescent="0.2">
      <c r="B812" s="369" t="s">
        <v>823</v>
      </c>
      <c r="C812" s="369" t="s">
        <v>824</v>
      </c>
      <c r="D812" s="369" t="s">
        <v>1504</v>
      </c>
      <c r="E812" s="400"/>
      <c r="F812" s="377"/>
    </row>
    <row r="813" spans="2:6" x14ac:dyDescent="0.2">
      <c r="B813" s="369" t="s">
        <v>823</v>
      </c>
      <c r="C813" s="369" t="s">
        <v>824</v>
      </c>
      <c r="D813" s="369" t="s">
        <v>1505</v>
      </c>
      <c r="E813" s="385"/>
      <c r="F813" s="377"/>
    </row>
    <row r="814" spans="2:6" x14ac:dyDescent="0.2">
      <c r="B814" s="369" t="s">
        <v>823</v>
      </c>
      <c r="C814" s="369" t="s">
        <v>824</v>
      </c>
      <c r="D814" s="369" t="s">
        <v>1506</v>
      </c>
      <c r="E814" s="385"/>
      <c r="F814" s="377"/>
    </row>
    <row r="815" spans="2:6" x14ac:dyDescent="0.2">
      <c r="B815" s="369" t="s">
        <v>823</v>
      </c>
      <c r="C815" s="369" t="s">
        <v>824</v>
      </c>
      <c r="D815" s="369" t="s">
        <v>1507</v>
      </c>
      <c r="E815" s="385"/>
      <c r="F815" s="377"/>
    </row>
    <row r="816" spans="2:6" x14ac:dyDescent="0.2">
      <c r="B816" s="369" t="s">
        <v>823</v>
      </c>
      <c r="C816" s="369" t="s">
        <v>824</v>
      </c>
      <c r="D816" s="369" t="s">
        <v>1508</v>
      </c>
      <c r="E816" s="385"/>
      <c r="F816" s="377"/>
    </row>
    <row r="817" spans="2:6" x14ac:dyDescent="0.2">
      <c r="B817" s="369" t="s">
        <v>823</v>
      </c>
      <c r="C817" s="369" t="s">
        <v>824</v>
      </c>
      <c r="D817" s="369" t="s">
        <v>1509</v>
      </c>
      <c r="E817" s="400"/>
      <c r="F817" s="377"/>
    </row>
    <row r="818" spans="2:6" x14ac:dyDescent="0.2">
      <c r="B818" s="369" t="s">
        <v>823</v>
      </c>
      <c r="C818" s="369" t="s">
        <v>824</v>
      </c>
      <c r="D818" s="369" t="s">
        <v>1510</v>
      </c>
      <c r="E818" s="400"/>
      <c r="F818" s="377"/>
    </row>
    <row r="819" spans="2:6" x14ac:dyDescent="0.2">
      <c r="B819" s="369" t="s">
        <v>823</v>
      </c>
      <c r="C819" s="369" t="s">
        <v>824</v>
      </c>
      <c r="D819" s="369" t="s">
        <v>1511</v>
      </c>
      <c r="E819" s="385"/>
      <c r="F819" s="377"/>
    </row>
    <row r="820" spans="2:6" x14ac:dyDescent="0.2">
      <c r="B820" s="369" t="s">
        <v>823</v>
      </c>
      <c r="C820" s="369" t="s">
        <v>824</v>
      </c>
      <c r="D820" s="369" t="s">
        <v>1512</v>
      </c>
      <c r="E820" s="400"/>
      <c r="F820" s="377"/>
    </row>
    <row r="821" spans="2:6" x14ac:dyDescent="0.2">
      <c r="B821" s="369" t="s">
        <v>823</v>
      </c>
      <c r="C821" s="369" t="s">
        <v>824</v>
      </c>
      <c r="D821" s="369" t="s">
        <v>1513</v>
      </c>
      <c r="E821" s="387"/>
      <c r="F821" s="377"/>
    </row>
    <row r="822" spans="2:6" x14ac:dyDescent="0.2">
      <c r="B822" s="369" t="s">
        <v>823</v>
      </c>
      <c r="C822" s="369" t="s">
        <v>824</v>
      </c>
      <c r="D822" s="369" t="s">
        <v>1514</v>
      </c>
      <c r="E822" s="387"/>
      <c r="F822" s="377"/>
    </row>
    <row r="823" spans="2:6" x14ac:dyDescent="0.2">
      <c r="B823" s="369" t="s">
        <v>823</v>
      </c>
      <c r="C823" s="369" t="s">
        <v>824</v>
      </c>
      <c r="D823" s="369" t="s">
        <v>1515</v>
      </c>
      <c r="E823" s="401"/>
      <c r="F823" s="377"/>
    </row>
    <row r="824" spans="2:6" x14ac:dyDescent="0.2">
      <c r="B824" s="369" t="s">
        <v>823</v>
      </c>
      <c r="C824" s="369" t="s">
        <v>824</v>
      </c>
      <c r="D824" s="369" t="s">
        <v>1516</v>
      </c>
      <c r="E824" s="401"/>
      <c r="F824" s="377"/>
    </row>
    <row r="825" spans="2:6" x14ac:dyDescent="0.2">
      <c r="B825" s="369" t="s">
        <v>823</v>
      </c>
      <c r="C825" s="369" t="s">
        <v>824</v>
      </c>
      <c r="D825" s="369" t="s">
        <v>1517</v>
      </c>
      <c r="E825" s="402"/>
      <c r="F825" s="377"/>
    </row>
    <row r="826" spans="2:6" x14ac:dyDescent="0.2">
      <c r="B826" s="369" t="s">
        <v>823</v>
      </c>
      <c r="C826" s="369" t="s">
        <v>824</v>
      </c>
      <c r="D826" s="369" t="s">
        <v>1518</v>
      </c>
      <c r="E826" s="402"/>
      <c r="F826" s="377"/>
    </row>
    <row r="827" spans="2:6" x14ac:dyDescent="0.2">
      <c r="B827" s="369" t="s">
        <v>1188</v>
      </c>
      <c r="C827" s="369" t="s">
        <v>824</v>
      </c>
      <c r="D827" s="369" t="s">
        <v>1519</v>
      </c>
      <c r="E827" s="400"/>
      <c r="F827" s="377"/>
    </row>
    <row r="828" spans="2:6" x14ac:dyDescent="0.2">
      <c r="B828" s="369" t="s">
        <v>820</v>
      </c>
      <c r="C828" s="369" t="s">
        <v>749</v>
      </c>
      <c r="D828" s="369" t="s">
        <v>663</v>
      </c>
      <c r="E828" s="400">
        <f>+F5_TechDescStorageI!C5</f>
        <v>0</v>
      </c>
      <c r="F828" s="377"/>
    </row>
    <row r="829" spans="2:6" x14ac:dyDescent="0.2">
      <c r="B829" s="369" t="s">
        <v>820</v>
      </c>
      <c r="C829" s="369" t="s">
        <v>749</v>
      </c>
      <c r="D829" s="369" t="s">
        <v>577</v>
      </c>
      <c r="E829" s="400">
        <f>+F5_TechDescStorageI!C6</f>
        <v>0</v>
      </c>
      <c r="F829" s="377"/>
    </row>
    <row r="830" spans="2:6" x14ac:dyDescent="0.2">
      <c r="B830" s="369" t="s">
        <v>820</v>
      </c>
      <c r="C830" s="369" t="s">
        <v>749</v>
      </c>
      <c r="D830" s="369" t="s">
        <v>1520</v>
      </c>
      <c r="E830" s="387">
        <f>+F6_TechDescStorageII!C34</f>
        <v>0</v>
      </c>
      <c r="F830" s="377"/>
    </row>
    <row r="831" spans="2:6" x14ac:dyDescent="0.2">
      <c r="B831" s="369" t="s">
        <v>820</v>
      </c>
      <c r="C831" s="369" t="s">
        <v>749</v>
      </c>
      <c r="D831" s="369" t="s">
        <v>595</v>
      </c>
      <c r="E831" s="387">
        <f>+F6_TechDescStorageII!C35</f>
        <v>0</v>
      </c>
      <c r="F831" s="377"/>
    </row>
    <row r="832" spans="2:6" x14ac:dyDescent="0.2">
      <c r="B832" s="369" t="s">
        <v>820</v>
      </c>
      <c r="C832" s="369" t="s">
        <v>749</v>
      </c>
      <c r="D832" s="369" t="s">
        <v>1521</v>
      </c>
      <c r="E832" s="387">
        <f>+F6_TechDescStorageII!C36</f>
        <v>0</v>
      </c>
      <c r="F832" s="377"/>
    </row>
    <row r="833" spans="2:6" x14ac:dyDescent="0.2">
      <c r="B833" s="369" t="s">
        <v>820</v>
      </c>
      <c r="C833" s="369" t="s">
        <v>749</v>
      </c>
      <c r="D833" s="369" t="s">
        <v>1522</v>
      </c>
      <c r="E833" s="387">
        <f>+F6_TechDescStorageII!C37</f>
        <v>0</v>
      </c>
      <c r="F833" s="377"/>
    </row>
    <row r="834" spans="2:6" x14ac:dyDescent="0.2">
      <c r="B834" s="369" t="s">
        <v>820</v>
      </c>
      <c r="C834" s="369" t="s">
        <v>749</v>
      </c>
      <c r="D834" s="369" t="s">
        <v>1523</v>
      </c>
      <c r="E834" s="387">
        <f>+F6_TechDescStorageII!C38</f>
        <v>0</v>
      </c>
      <c r="F834" s="377"/>
    </row>
    <row r="835" spans="2:6" x14ac:dyDescent="0.2">
      <c r="B835" s="369" t="s">
        <v>820</v>
      </c>
      <c r="C835" s="369" t="s">
        <v>749</v>
      </c>
      <c r="D835" s="369" t="s">
        <v>1524</v>
      </c>
      <c r="E835" s="387">
        <f>+F6_TechDescStorageII!C39</f>
        <v>0</v>
      </c>
      <c r="F835" s="377"/>
    </row>
    <row r="836" spans="2:6" x14ac:dyDescent="0.2">
      <c r="B836" s="369" t="s">
        <v>820</v>
      </c>
      <c r="C836" s="369" t="s">
        <v>749</v>
      </c>
      <c r="D836" s="369" t="s">
        <v>600</v>
      </c>
      <c r="E836" s="387">
        <f>+F6_TechDescStorageII!C40</f>
        <v>0</v>
      </c>
      <c r="F836" s="377"/>
    </row>
    <row r="837" spans="2:6" x14ac:dyDescent="0.2">
      <c r="B837" s="369" t="s">
        <v>820</v>
      </c>
      <c r="C837" s="369" t="s">
        <v>749</v>
      </c>
      <c r="D837" s="379" t="s">
        <v>577</v>
      </c>
      <c r="E837" s="387">
        <f>+F6_TechDescStorageII!C41</f>
        <v>0</v>
      </c>
      <c r="F837" s="377"/>
    </row>
    <row r="838" spans="2:6" x14ac:dyDescent="0.2">
      <c r="B838" s="369" t="s">
        <v>811</v>
      </c>
      <c r="C838" s="369" t="s">
        <v>749</v>
      </c>
      <c r="D838" s="369" t="s">
        <v>1525</v>
      </c>
      <c r="E838" s="387"/>
      <c r="F838" s="377"/>
    </row>
    <row r="839" spans="2:6" x14ac:dyDescent="0.2">
      <c r="B839" s="369" t="s">
        <v>811</v>
      </c>
      <c r="C839" s="369" t="s">
        <v>749</v>
      </c>
      <c r="D839" s="369" t="s">
        <v>1526</v>
      </c>
      <c r="E839" s="387"/>
      <c r="F839" s="377"/>
    </row>
    <row r="840" spans="2:6" x14ac:dyDescent="0.2">
      <c r="B840" s="369" t="s">
        <v>825</v>
      </c>
      <c r="C840" s="369" t="s">
        <v>749</v>
      </c>
      <c r="D840" s="369" t="s">
        <v>578</v>
      </c>
      <c r="E840" s="387">
        <f>+F5_TechDescStorageI!C8</f>
        <v>0</v>
      </c>
      <c r="F840" s="377"/>
    </row>
    <row r="841" spans="2:6" x14ac:dyDescent="0.2">
      <c r="B841" s="369" t="s">
        <v>825</v>
      </c>
      <c r="C841" s="369" t="s">
        <v>749</v>
      </c>
      <c r="D841" s="369" t="s">
        <v>580</v>
      </c>
      <c r="E841" s="387">
        <f>+F5_TechDescStorageI!C12</f>
        <v>0</v>
      </c>
      <c r="F841" s="377"/>
    </row>
    <row r="842" spans="2:6" x14ac:dyDescent="0.2">
      <c r="B842" s="369" t="s">
        <v>825</v>
      </c>
      <c r="C842" s="369" t="s">
        <v>749</v>
      </c>
      <c r="D842" s="369" t="s">
        <v>581</v>
      </c>
      <c r="E842" s="387">
        <f>+F5_TechDescStorageI!C13</f>
        <v>0</v>
      </c>
      <c r="F842" s="377"/>
    </row>
    <row r="843" spans="2:6" x14ac:dyDescent="0.2">
      <c r="B843" s="369" t="s">
        <v>825</v>
      </c>
      <c r="C843" s="369" t="s">
        <v>749</v>
      </c>
      <c r="D843" s="369" t="s">
        <v>582</v>
      </c>
      <c r="E843" s="393">
        <f>+F5_TechDescStorageI!C14</f>
        <v>0</v>
      </c>
      <c r="F843" s="377"/>
    </row>
    <row r="844" spans="2:6" x14ac:dyDescent="0.2">
      <c r="B844" s="369" t="s">
        <v>825</v>
      </c>
      <c r="C844" s="369" t="s">
        <v>749</v>
      </c>
      <c r="D844" s="369" t="s">
        <v>583</v>
      </c>
      <c r="E844" s="387">
        <f>+F5_TechDescStorageI!C15</f>
        <v>0</v>
      </c>
      <c r="F844" s="377"/>
    </row>
    <row r="845" spans="2:6" x14ac:dyDescent="0.2">
      <c r="B845" s="369" t="s">
        <v>825</v>
      </c>
      <c r="C845" s="369" t="s">
        <v>749</v>
      </c>
      <c r="D845" s="369" t="s">
        <v>584</v>
      </c>
      <c r="E845" s="387">
        <f>+F5_TechDescStorageI!C16</f>
        <v>0</v>
      </c>
      <c r="F845" s="377"/>
    </row>
    <row r="846" spans="2:6" x14ac:dyDescent="0.2">
      <c r="B846" s="369" t="s">
        <v>825</v>
      </c>
      <c r="C846" s="369" t="s">
        <v>749</v>
      </c>
      <c r="D846" s="369" t="s">
        <v>586</v>
      </c>
      <c r="E846" s="403">
        <f>+F5_TechDescStorageI!C21</f>
        <v>0</v>
      </c>
      <c r="F846" s="377"/>
    </row>
    <row r="847" spans="2:6" x14ac:dyDescent="0.2">
      <c r="B847" s="369" t="s">
        <v>825</v>
      </c>
      <c r="C847" s="369" t="s">
        <v>749</v>
      </c>
      <c r="D847" s="369" t="s">
        <v>587</v>
      </c>
      <c r="E847" s="403">
        <f>+F5_TechDescStorageI!C22</f>
        <v>0</v>
      </c>
      <c r="F847" s="377"/>
    </row>
    <row r="848" spans="2:6" x14ac:dyDescent="0.2">
      <c r="B848" s="369" t="s">
        <v>825</v>
      </c>
      <c r="C848" s="369" t="s">
        <v>749</v>
      </c>
      <c r="D848" s="369" t="s">
        <v>588</v>
      </c>
      <c r="E848" s="403">
        <f>+F5_TechDescStorageI!C23</f>
        <v>0</v>
      </c>
      <c r="F848" s="377"/>
    </row>
    <row r="849" spans="2:6" x14ac:dyDescent="0.2">
      <c r="B849" s="369" t="s">
        <v>820</v>
      </c>
      <c r="C849" s="369" t="s">
        <v>749</v>
      </c>
      <c r="D849" s="369" t="s">
        <v>693</v>
      </c>
      <c r="E849" s="383">
        <f>+F5_TechDescStorageI!C25</f>
        <v>0</v>
      </c>
      <c r="F849" s="377"/>
    </row>
    <row r="850" spans="2:6" x14ac:dyDescent="0.2">
      <c r="B850" s="369" t="s">
        <v>825</v>
      </c>
      <c r="C850" s="369" t="s">
        <v>749</v>
      </c>
      <c r="D850" s="369" t="s">
        <v>585</v>
      </c>
      <c r="E850" s="383">
        <f>+F5_TechDescStorageI!C28</f>
        <v>0</v>
      </c>
      <c r="F850" s="377"/>
    </row>
    <row r="851" spans="2:6" x14ac:dyDescent="0.2">
      <c r="B851" s="369" t="s">
        <v>825</v>
      </c>
      <c r="C851" s="369" t="s">
        <v>749</v>
      </c>
      <c r="D851" s="369" t="s">
        <v>1527</v>
      </c>
      <c r="E851" s="383" t="str">
        <f>+F5_TechDescStorageI!C31</f>
        <v/>
      </c>
      <c r="F851" s="377"/>
    </row>
    <row r="852" spans="2:6" x14ac:dyDescent="0.2">
      <c r="B852" s="369" t="s">
        <v>820</v>
      </c>
      <c r="C852" s="369" t="s">
        <v>749</v>
      </c>
      <c r="D852" s="369" t="s">
        <v>758</v>
      </c>
      <c r="E852" s="383">
        <f>+F5_TechDescStorageI!C35</f>
        <v>0</v>
      </c>
      <c r="F852" s="377"/>
    </row>
    <row r="853" spans="2:6" x14ac:dyDescent="0.2">
      <c r="B853" s="369" t="s">
        <v>823</v>
      </c>
      <c r="C853" s="369" t="s">
        <v>704</v>
      </c>
      <c r="D853" s="369" t="s">
        <v>1528</v>
      </c>
      <c r="E853" s="383"/>
      <c r="F853" s="377"/>
    </row>
    <row r="854" spans="2:6" x14ac:dyDescent="0.2">
      <c r="B854" s="369" t="s">
        <v>823</v>
      </c>
      <c r="C854" s="369" t="s">
        <v>704</v>
      </c>
      <c r="D854" s="369" t="s">
        <v>1529</v>
      </c>
      <c r="E854" s="383"/>
      <c r="F854" s="377"/>
    </row>
    <row r="855" spans="2:6" x14ac:dyDescent="0.2">
      <c r="B855" s="369" t="s">
        <v>823</v>
      </c>
      <c r="C855" s="369" t="s">
        <v>704</v>
      </c>
      <c r="D855" s="369" t="s">
        <v>1530</v>
      </c>
      <c r="E855" s="387"/>
      <c r="F855" s="377"/>
    </row>
    <row r="856" spans="2:6" x14ac:dyDescent="0.2">
      <c r="B856" s="369" t="s">
        <v>823</v>
      </c>
      <c r="C856" s="369" t="s">
        <v>704</v>
      </c>
      <c r="D856" s="369" t="s">
        <v>1531</v>
      </c>
      <c r="E856" s="387"/>
      <c r="F856" s="377"/>
    </row>
    <row r="857" spans="2:6" x14ac:dyDescent="0.2">
      <c r="B857" s="369" t="s">
        <v>823</v>
      </c>
      <c r="C857" s="369" t="s">
        <v>704</v>
      </c>
      <c r="D857" s="369" t="s">
        <v>1532</v>
      </c>
      <c r="E857" s="387"/>
      <c r="F857" s="377"/>
    </row>
    <row r="858" spans="2:6" x14ac:dyDescent="0.2">
      <c r="B858" s="369" t="s">
        <v>823</v>
      </c>
      <c r="C858" s="369" t="s">
        <v>704</v>
      </c>
      <c r="D858" s="369" t="s">
        <v>1533</v>
      </c>
      <c r="E858" s="383"/>
      <c r="F858" s="377"/>
    </row>
    <row r="859" spans="2:6" x14ac:dyDescent="0.2">
      <c r="B859" s="369" t="s">
        <v>823</v>
      </c>
      <c r="C859" s="369" t="s">
        <v>704</v>
      </c>
      <c r="D859" s="369" t="s">
        <v>1534</v>
      </c>
      <c r="E859" s="385"/>
      <c r="F859" s="377"/>
    </row>
    <row r="860" spans="2:6" x14ac:dyDescent="0.2">
      <c r="B860" s="369" t="s">
        <v>823</v>
      </c>
      <c r="C860" s="369" t="s">
        <v>704</v>
      </c>
      <c r="D860" s="369" t="s">
        <v>1535</v>
      </c>
      <c r="E860" s="404"/>
      <c r="F860" s="377"/>
    </row>
    <row r="861" spans="2:6" x14ac:dyDescent="0.2">
      <c r="B861" s="369" t="s">
        <v>823</v>
      </c>
      <c r="C861" s="369" t="s">
        <v>704</v>
      </c>
      <c r="D861" s="369" t="s">
        <v>1536</v>
      </c>
      <c r="E861" s="387"/>
      <c r="F861" s="377"/>
    </row>
    <row r="862" spans="2:6" x14ac:dyDescent="0.2">
      <c r="B862" s="369" t="s">
        <v>1188</v>
      </c>
      <c r="C862" s="369" t="s">
        <v>704</v>
      </c>
      <c r="D862" s="369" t="s">
        <v>1537</v>
      </c>
      <c r="E862" s="383"/>
      <c r="F862" s="377"/>
    </row>
    <row r="863" spans="2:6" x14ac:dyDescent="0.2">
      <c r="B863" s="369" t="s">
        <v>823</v>
      </c>
      <c r="C863" s="369" t="s">
        <v>699</v>
      </c>
      <c r="D863" s="369" t="s">
        <v>1538</v>
      </c>
      <c r="E863" s="387"/>
      <c r="F863" s="377"/>
    </row>
    <row r="864" spans="2:6" x14ac:dyDescent="0.2">
      <c r="B864" s="369" t="s">
        <v>823</v>
      </c>
      <c r="C864" s="369" t="s">
        <v>699</v>
      </c>
      <c r="D864" s="369" t="s">
        <v>1539</v>
      </c>
      <c r="E864" s="387"/>
      <c r="F864" s="377"/>
    </row>
    <row r="865" spans="2:6" x14ac:dyDescent="0.2">
      <c r="B865" s="369" t="s">
        <v>823</v>
      </c>
      <c r="C865" s="369" t="s">
        <v>699</v>
      </c>
      <c r="D865" s="369" t="s">
        <v>1540</v>
      </c>
      <c r="E865" s="387"/>
      <c r="F865" s="377"/>
    </row>
    <row r="866" spans="2:6" x14ac:dyDescent="0.2">
      <c r="B866" s="369" t="s">
        <v>823</v>
      </c>
      <c r="C866" s="369" t="s">
        <v>699</v>
      </c>
      <c r="D866" s="369" t="s">
        <v>1541</v>
      </c>
      <c r="E866" s="405"/>
      <c r="F866" s="377"/>
    </row>
    <row r="867" spans="2:6" x14ac:dyDescent="0.2">
      <c r="B867" s="369" t="s">
        <v>823</v>
      </c>
      <c r="C867" s="369" t="s">
        <v>699</v>
      </c>
      <c r="D867" s="369" t="s">
        <v>1542</v>
      </c>
      <c r="E867" s="405"/>
      <c r="F867" s="377"/>
    </row>
    <row r="868" spans="2:6" x14ac:dyDescent="0.2">
      <c r="B868" s="369" t="s">
        <v>823</v>
      </c>
      <c r="C868" s="369" t="s">
        <v>699</v>
      </c>
      <c r="D868" s="369" t="s">
        <v>1543</v>
      </c>
      <c r="E868" s="405"/>
      <c r="F868" s="377"/>
    </row>
    <row r="869" spans="2:6" x14ac:dyDescent="0.2">
      <c r="B869" s="369" t="s">
        <v>823</v>
      </c>
      <c r="C869" s="369" t="s">
        <v>699</v>
      </c>
      <c r="D869" s="369" t="s">
        <v>1544</v>
      </c>
      <c r="E869" s="387"/>
      <c r="F869" s="377"/>
    </row>
    <row r="870" spans="2:6" x14ac:dyDescent="0.2">
      <c r="B870" s="369" t="s">
        <v>823</v>
      </c>
      <c r="C870" s="369" t="s">
        <v>699</v>
      </c>
      <c r="D870" s="369" t="s">
        <v>1545</v>
      </c>
      <c r="E870" s="406"/>
      <c r="F870" s="377"/>
    </row>
    <row r="871" spans="2:6" x14ac:dyDescent="0.2">
      <c r="B871" s="369" t="s">
        <v>823</v>
      </c>
      <c r="C871" s="369" t="s">
        <v>699</v>
      </c>
      <c r="D871" s="369" t="s">
        <v>1546</v>
      </c>
      <c r="E871" s="406"/>
      <c r="F871" s="377"/>
    </row>
    <row r="872" spans="2:6" x14ac:dyDescent="0.2">
      <c r="B872" s="369" t="s">
        <v>823</v>
      </c>
      <c r="C872" s="369" t="s">
        <v>699</v>
      </c>
      <c r="D872" s="369" t="s">
        <v>1547</v>
      </c>
      <c r="E872" s="406"/>
      <c r="F872" s="377"/>
    </row>
    <row r="873" spans="2:6" x14ac:dyDescent="0.2">
      <c r="B873" s="369" t="s">
        <v>823</v>
      </c>
      <c r="C873" s="369" t="s">
        <v>699</v>
      </c>
      <c r="D873" s="369" t="s">
        <v>1548</v>
      </c>
      <c r="E873" s="405"/>
      <c r="F873" s="377"/>
    </row>
    <row r="874" spans="2:6" x14ac:dyDescent="0.2">
      <c r="B874" s="369" t="s">
        <v>823</v>
      </c>
      <c r="C874" s="369" t="s">
        <v>699</v>
      </c>
      <c r="D874" s="369" t="s">
        <v>1549</v>
      </c>
      <c r="E874" s="387"/>
      <c r="F874" s="377"/>
    </row>
    <row r="875" spans="2:6" x14ac:dyDescent="0.2">
      <c r="B875" s="369" t="s">
        <v>823</v>
      </c>
      <c r="C875" s="369" t="s">
        <v>699</v>
      </c>
      <c r="D875" s="369" t="s">
        <v>1550</v>
      </c>
      <c r="E875" s="405"/>
      <c r="F875" s="377"/>
    </row>
    <row r="876" spans="2:6" x14ac:dyDescent="0.2">
      <c r="B876" s="369" t="s">
        <v>823</v>
      </c>
      <c r="C876" s="369" t="s">
        <v>699</v>
      </c>
      <c r="D876" s="369" t="s">
        <v>1551</v>
      </c>
      <c r="E876" s="405"/>
      <c r="F876" s="377"/>
    </row>
    <row r="877" spans="2:6" x14ac:dyDescent="0.2">
      <c r="B877" s="369" t="s">
        <v>823</v>
      </c>
      <c r="C877" s="369" t="s">
        <v>699</v>
      </c>
      <c r="D877" s="369" t="s">
        <v>1552</v>
      </c>
      <c r="E877" s="387"/>
      <c r="F877" s="377"/>
    </row>
    <row r="878" spans="2:6" x14ac:dyDescent="0.2">
      <c r="B878" s="369" t="s">
        <v>823</v>
      </c>
      <c r="C878" s="369" t="s">
        <v>699</v>
      </c>
      <c r="D878" s="369" t="s">
        <v>1553</v>
      </c>
      <c r="E878" s="387"/>
      <c r="F878" s="377"/>
    </row>
    <row r="879" spans="2:6" x14ac:dyDescent="0.2">
      <c r="B879" s="369" t="s">
        <v>823</v>
      </c>
      <c r="C879" s="369" t="s">
        <v>699</v>
      </c>
      <c r="D879" s="369" t="s">
        <v>1554</v>
      </c>
      <c r="E879" s="387"/>
      <c r="F879" s="377"/>
    </row>
    <row r="880" spans="2:6" x14ac:dyDescent="0.2">
      <c r="B880" s="369" t="s">
        <v>823</v>
      </c>
      <c r="C880" s="369" t="s">
        <v>699</v>
      </c>
      <c r="D880" s="369" t="s">
        <v>1555</v>
      </c>
      <c r="E880" s="387"/>
      <c r="F880" s="377"/>
    </row>
    <row r="881" spans="2:6" x14ac:dyDescent="0.2">
      <c r="B881" s="369" t="s">
        <v>823</v>
      </c>
      <c r="C881" s="369" t="s">
        <v>699</v>
      </c>
      <c r="D881" s="369" t="s">
        <v>1556</v>
      </c>
      <c r="E881" s="405"/>
      <c r="F881" s="377"/>
    </row>
    <row r="882" spans="2:6" x14ac:dyDescent="0.2">
      <c r="B882" s="369" t="s">
        <v>823</v>
      </c>
      <c r="C882" s="369" t="s">
        <v>699</v>
      </c>
      <c r="D882" s="369" t="s">
        <v>1557</v>
      </c>
      <c r="E882" s="405"/>
      <c r="F882" s="377"/>
    </row>
    <row r="883" spans="2:6" x14ac:dyDescent="0.2">
      <c r="B883" s="369" t="s">
        <v>823</v>
      </c>
      <c r="C883" s="369" t="s">
        <v>699</v>
      </c>
      <c r="D883" s="369" t="s">
        <v>1558</v>
      </c>
      <c r="E883" s="387"/>
      <c r="F883" s="377"/>
    </row>
    <row r="884" spans="2:6" x14ac:dyDescent="0.2">
      <c r="B884" s="369" t="s">
        <v>823</v>
      </c>
      <c r="C884" s="369" t="s">
        <v>699</v>
      </c>
      <c r="D884" s="369" t="s">
        <v>1559</v>
      </c>
      <c r="E884" s="387"/>
      <c r="F884" s="377"/>
    </row>
    <row r="885" spans="2:6" x14ac:dyDescent="0.2">
      <c r="B885" s="369" t="s">
        <v>823</v>
      </c>
      <c r="C885" s="369" t="s">
        <v>699</v>
      </c>
      <c r="D885" s="369" t="s">
        <v>1560</v>
      </c>
      <c r="E885" s="387"/>
      <c r="F885" s="377"/>
    </row>
    <row r="886" spans="2:6" x14ac:dyDescent="0.2">
      <c r="B886" s="369" t="s">
        <v>823</v>
      </c>
      <c r="C886" s="369" t="s">
        <v>699</v>
      </c>
      <c r="D886" s="369" t="s">
        <v>1561</v>
      </c>
      <c r="E886" s="387"/>
      <c r="F886" s="377"/>
    </row>
    <row r="887" spans="2:6" x14ac:dyDescent="0.2">
      <c r="B887" s="369" t="s">
        <v>823</v>
      </c>
      <c r="C887" s="369" t="s">
        <v>699</v>
      </c>
      <c r="D887" s="369" t="s">
        <v>1562</v>
      </c>
      <c r="E887" s="387"/>
      <c r="F887" s="377"/>
    </row>
    <row r="888" spans="2:6" x14ac:dyDescent="0.2">
      <c r="B888" s="369" t="s">
        <v>823</v>
      </c>
      <c r="C888" s="369" t="s">
        <v>699</v>
      </c>
      <c r="D888" s="369" t="s">
        <v>1563</v>
      </c>
      <c r="E888" s="387"/>
      <c r="F888" s="377"/>
    </row>
    <row r="889" spans="2:6" x14ac:dyDescent="0.2">
      <c r="B889" s="369" t="s">
        <v>823</v>
      </c>
      <c r="C889" s="369" t="s">
        <v>699</v>
      </c>
      <c r="D889" s="369" t="s">
        <v>1564</v>
      </c>
      <c r="E889" s="405"/>
      <c r="F889" s="377"/>
    </row>
    <row r="890" spans="2:6" x14ac:dyDescent="0.2">
      <c r="B890" s="369" t="s">
        <v>823</v>
      </c>
      <c r="C890" s="369" t="s">
        <v>699</v>
      </c>
      <c r="D890" s="369" t="s">
        <v>1565</v>
      </c>
      <c r="E890" s="387"/>
      <c r="F890" s="377"/>
    </row>
    <row r="891" spans="2:6" x14ac:dyDescent="0.2">
      <c r="B891" s="369" t="s">
        <v>823</v>
      </c>
      <c r="C891" s="369" t="s">
        <v>699</v>
      </c>
      <c r="D891" s="369" t="s">
        <v>1566</v>
      </c>
      <c r="E891" s="387"/>
      <c r="F891" s="377"/>
    </row>
    <row r="892" spans="2:6" x14ac:dyDescent="0.2">
      <c r="B892" s="369" t="s">
        <v>823</v>
      </c>
      <c r="C892" s="369" t="s">
        <v>699</v>
      </c>
      <c r="D892" s="369" t="s">
        <v>1567</v>
      </c>
      <c r="E892" s="387"/>
      <c r="F892" s="377"/>
    </row>
    <row r="893" spans="2:6" x14ac:dyDescent="0.2">
      <c r="B893" s="369" t="s">
        <v>1188</v>
      </c>
      <c r="C893" s="369" t="s">
        <v>699</v>
      </c>
      <c r="D893" s="369" t="s">
        <v>1568</v>
      </c>
      <c r="E893" s="383"/>
      <c r="F893" s="377"/>
    </row>
    <row r="894" spans="2:6" x14ac:dyDescent="0.2">
      <c r="B894" s="369" t="s">
        <v>823</v>
      </c>
      <c r="C894" s="369" t="s">
        <v>488</v>
      </c>
      <c r="D894" s="369" t="s">
        <v>1569</v>
      </c>
      <c r="E894" s="387"/>
      <c r="F894" s="377"/>
    </row>
    <row r="895" spans="2:6" x14ac:dyDescent="0.2">
      <c r="B895" s="369" t="s">
        <v>1188</v>
      </c>
      <c r="C895" s="369" t="s">
        <v>488</v>
      </c>
      <c r="D895" s="369" t="s">
        <v>1570</v>
      </c>
      <c r="E895" s="383"/>
      <c r="F895" s="377"/>
    </row>
    <row r="896" spans="2:6" x14ac:dyDescent="0.2">
      <c r="B896" s="369" t="s">
        <v>823</v>
      </c>
      <c r="C896" s="369" t="s">
        <v>820</v>
      </c>
      <c r="D896" s="369" t="s">
        <v>1571</v>
      </c>
      <c r="E896" s="385"/>
      <c r="F896" s="377"/>
    </row>
    <row r="897" spans="2:6" x14ac:dyDescent="0.2">
      <c r="B897" s="369" t="s">
        <v>823</v>
      </c>
      <c r="C897" s="369" t="s">
        <v>820</v>
      </c>
      <c r="D897" s="369" t="s">
        <v>1572</v>
      </c>
      <c r="E897" s="385"/>
      <c r="F897" s="377"/>
    </row>
    <row r="898" spans="2:6" x14ac:dyDescent="0.2">
      <c r="B898" s="369" t="s">
        <v>823</v>
      </c>
      <c r="C898" s="369" t="s">
        <v>820</v>
      </c>
      <c r="D898" s="369" t="s">
        <v>1573</v>
      </c>
      <c r="E898" s="385"/>
      <c r="F898" s="377"/>
    </row>
    <row r="899" spans="2:6" x14ac:dyDescent="0.2">
      <c r="B899" s="369" t="s">
        <v>823</v>
      </c>
      <c r="C899" s="369" t="s">
        <v>820</v>
      </c>
      <c r="D899" s="369" t="s">
        <v>1574</v>
      </c>
      <c r="E899" s="385"/>
      <c r="F899" s="377"/>
    </row>
    <row r="900" spans="2:6" x14ac:dyDescent="0.2">
      <c r="B900" s="369" t="s">
        <v>823</v>
      </c>
      <c r="C900" s="369" t="s">
        <v>820</v>
      </c>
      <c r="D900" s="369" t="s">
        <v>1575</v>
      </c>
      <c r="E900" s="385"/>
      <c r="F900" s="377"/>
    </row>
    <row r="901" spans="2:6" x14ac:dyDescent="0.2">
      <c r="B901" s="369" t="s">
        <v>823</v>
      </c>
      <c r="C901" s="369" t="s">
        <v>824</v>
      </c>
      <c r="D901" s="369" t="s">
        <v>1576</v>
      </c>
      <c r="E901" s="385"/>
      <c r="F901" s="377"/>
    </row>
    <row r="902" spans="2:6" x14ac:dyDescent="0.2">
      <c r="B902" s="369" t="s">
        <v>823</v>
      </c>
      <c r="C902" s="369" t="s">
        <v>820</v>
      </c>
      <c r="D902" s="369" t="s">
        <v>1577</v>
      </c>
      <c r="E902" s="407"/>
      <c r="F902" s="377"/>
    </row>
    <row r="903" spans="2:6" x14ac:dyDescent="0.2">
      <c r="B903" s="369" t="s">
        <v>823</v>
      </c>
      <c r="C903" s="369" t="s">
        <v>820</v>
      </c>
      <c r="D903" s="369" t="s">
        <v>1578</v>
      </c>
      <c r="E903" s="407"/>
      <c r="F903" s="377"/>
    </row>
    <row r="904" spans="2:6" x14ac:dyDescent="0.2">
      <c r="B904" s="369" t="s">
        <v>823</v>
      </c>
      <c r="C904" s="369" t="s">
        <v>820</v>
      </c>
      <c r="D904" s="369" t="s">
        <v>1579</v>
      </c>
      <c r="E904" s="407"/>
      <c r="F904" s="377"/>
    </row>
    <row r="905" spans="2:6" x14ac:dyDescent="0.2">
      <c r="B905" s="369" t="s">
        <v>823</v>
      </c>
      <c r="C905" s="369" t="s">
        <v>820</v>
      </c>
      <c r="D905" s="369" t="s">
        <v>1580</v>
      </c>
      <c r="E905" s="407"/>
      <c r="F905" s="377"/>
    </row>
    <row r="906" spans="2:6" x14ac:dyDescent="0.2">
      <c r="B906" s="369" t="s">
        <v>823</v>
      </c>
      <c r="C906" s="369" t="s">
        <v>820</v>
      </c>
      <c r="D906" s="369" t="s">
        <v>1581</v>
      </c>
      <c r="E906" s="407"/>
      <c r="F906" s="377"/>
    </row>
    <row r="907" spans="2:6" x14ac:dyDescent="0.2">
      <c r="B907" s="369" t="s">
        <v>823</v>
      </c>
      <c r="C907" s="369" t="s">
        <v>820</v>
      </c>
      <c r="D907" s="369" t="s">
        <v>1582</v>
      </c>
      <c r="E907" s="407"/>
      <c r="F907" s="377"/>
    </row>
    <row r="908" spans="2:6" x14ac:dyDescent="0.2">
      <c r="B908" s="369" t="s">
        <v>823</v>
      </c>
      <c r="C908" s="369" t="s">
        <v>820</v>
      </c>
      <c r="D908" s="369" t="s">
        <v>1583</v>
      </c>
      <c r="E908" s="407"/>
      <c r="F908" s="377"/>
    </row>
    <row r="909" spans="2:6" x14ac:dyDescent="0.2">
      <c r="B909" s="369" t="s">
        <v>823</v>
      </c>
      <c r="C909" s="369" t="s">
        <v>820</v>
      </c>
      <c r="D909" s="369" t="s">
        <v>1584</v>
      </c>
      <c r="E909" s="407"/>
      <c r="F909" s="377"/>
    </row>
    <row r="910" spans="2:6" x14ac:dyDescent="0.2">
      <c r="B910" s="369" t="s">
        <v>823</v>
      </c>
      <c r="C910" s="369" t="s">
        <v>820</v>
      </c>
      <c r="D910" s="369" t="s">
        <v>1585</v>
      </c>
      <c r="E910" s="407"/>
      <c r="F910" s="377"/>
    </row>
    <row r="911" spans="2:6" x14ac:dyDescent="0.2">
      <c r="B911" s="369" t="s">
        <v>823</v>
      </c>
      <c r="C911" s="369" t="s">
        <v>820</v>
      </c>
      <c r="D911" s="369" t="s">
        <v>1586</v>
      </c>
      <c r="E911" s="407"/>
      <c r="F911" s="377"/>
    </row>
    <row r="912" spans="2:6" x14ac:dyDescent="0.2">
      <c r="B912" s="369" t="s">
        <v>823</v>
      </c>
      <c r="C912" s="369" t="s">
        <v>820</v>
      </c>
      <c r="D912" s="369" t="s">
        <v>1587</v>
      </c>
      <c r="E912" s="407"/>
      <c r="F912" s="377"/>
    </row>
    <row r="913" spans="2:6" x14ac:dyDescent="0.2">
      <c r="B913" s="369" t="s">
        <v>823</v>
      </c>
      <c r="C913" s="369" t="s">
        <v>820</v>
      </c>
      <c r="D913" s="369" t="s">
        <v>1588</v>
      </c>
      <c r="E913" s="407"/>
      <c r="F913" s="377"/>
    </row>
    <row r="914" spans="2:6" x14ac:dyDescent="0.2">
      <c r="B914" s="369" t="s">
        <v>823</v>
      </c>
      <c r="C914" s="369" t="s">
        <v>820</v>
      </c>
      <c r="D914" s="369" t="s">
        <v>1589</v>
      </c>
      <c r="E914" s="385"/>
      <c r="F914" s="377"/>
    </row>
    <row r="915" spans="2:6" x14ac:dyDescent="0.2">
      <c r="B915" s="369" t="s">
        <v>823</v>
      </c>
      <c r="C915" s="369" t="s">
        <v>820</v>
      </c>
      <c r="D915" s="369" t="s">
        <v>1590</v>
      </c>
      <c r="E915" s="385"/>
      <c r="F915" s="377"/>
    </row>
    <row r="916" spans="2:6" x14ac:dyDescent="0.2">
      <c r="B916" s="369" t="s">
        <v>823</v>
      </c>
      <c r="C916" s="369" t="s">
        <v>820</v>
      </c>
      <c r="D916" s="369" t="s">
        <v>1591</v>
      </c>
      <c r="E916" s="385"/>
      <c r="F916" s="377"/>
    </row>
    <row r="917" spans="2:6" x14ac:dyDescent="0.2">
      <c r="B917" s="369" t="s">
        <v>823</v>
      </c>
      <c r="C917" s="369" t="s">
        <v>820</v>
      </c>
      <c r="D917" s="369" t="s">
        <v>1592</v>
      </c>
      <c r="E917" s="385"/>
      <c r="F917" s="377"/>
    </row>
    <row r="918" spans="2:6" x14ac:dyDescent="0.2">
      <c r="B918" s="369" t="s">
        <v>823</v>
      </c>
      <c r="C918" s="369" t="s">
        <v>820</v>
      </c>
      <c r="D918" s="369" t="s">
        <v>1593</v>
      </c>
      <c r="E918" s="385"/>
      <c r="F918" s="377"/>
    </row>
    <row r="919" spans="2:6" x14ac:dyDescent="0.2">
      <c r="B919" s="369" t="s">
        <v>823</v>
      </c>
      <c r="C919" s="369" t="s">
        <v>820</v>
      </c>
      <c r="D919" s="369" t="s">
        <v>1594</v>
      </c>
      <c r="E919" s="385"/>
      <c r="F919" s="377"/>
    </row>
    <row r="920" spans="2:6" x14ac:dyDescent="0.2">
      <c r="B920" s="369" t="s">
        <v>823</v>
      </c>
      <c r="C920" s="369" t="s">
        <v>820</v>
      </c>
      <c r="D920" s="369" t="s">
        <v>1595</v>
      </c>
      <c r="E920" s="385"/>
      <c r="F920" s="377"/>
    </row>
    <row r="921" spans="2:6" x14ac:dyDescent="0.2">
      <c r="B921" s="369" t="s">
        <v>823</v>
      </c>
      <c r="C921" s="369" t="s">
        <v>820</v>
      </c>
      <c r="D921" s="369" t="s">
        <v>1596</v>
      </c>
      <c r="E921" s="385"/>
      <c r="F921" s="377"/>
    </row>
    <row r="922" spans="2:6" x14ac:dyDescent="0.2">
      <c r="B922" s="369" t="s">
        <v>823</v>
      </c>
      <c r="C922" s="369" t="s">
        <v>820</v>
      </c>
      <c r="D922" s="369" t="s">
        <v>1597</v>
      </c>
      <c r="E922" s="385"/>
      <c r="F922" s="377"/>
    </row>
    <row r="923" spans="2:6" x14ac:dyDescent="0.2">
      <c r="B923" s="369" t="s">
        <v>823</v>
      </c>
      <c r="C923" s="369" t="s">
        <v>820</v>
      </c>
      <c r="D923" s="369" t="s">
        <v>1598</v>
      </c>
      <c r="E923" s="385"/>
      <c r="F923" s="377"/>
    </row>
    <row r="924" spans="2:6" x14ac:dyDescent="0.2">
      <c r="B924" s="369" t="s">
        <v>823</v>
      </c>
      <c r="C924" s="369" t="s">
        <v>820</v>
      </c>
      <c r="D924" s="369" t="s">
        <v>1599</v>
      </c>
      <c r="E924" s="385"/>
      <c r="F924" s="377"/>
    </row>
    <row r="925" spans="2:6" x14ac:dyDescent="0.2">
      <c r="B925" s="369" t="s">
        <v>823</v>
      </c>
      <c r="C925" s="369" t="s">
        <v>820</v>
      </c>
      <c r="D925" s="369" t="s">
        <v>1600</v>
      </c>
      <c r="E925" s="385"/>
      <c r="F925" s="377"/>
    </row>
    <row r="926" spans="2:6" x14ac:dyDescent="0.2">
      <c r="B926" s="369" t="s">
        <v>823</v>
      </c>
      <c r="C926" s="369" t="s">
        <v>820</v>
      </c>
      <c r="D926" s="369" t="s">
        <v>1601</v>
      </c>
      <c r="E926" s="385"/>
      <c r="F926" s="377"/>
    </row>
    <row r="927" spans="2:6" x14ac:dyDescent="0.2">
      <c r="B927" s="369" t="s">
        <v>823</v>
      </c>
      <c r="C927" s="369" t="s">
        <v>820</v>
      </c>
      <c r="D927" s="369" t="s">
        <v>1602</v>
      </c>
      <c r="E927" s="385"/>
      <c r="F927" s="377"/>
    </row>
    <row r="928" spans="2:6" x14ac:dyDescent="0.2">
      <c r="B928" s="369" t="s">
        <v>823</v>
      </c>
      <c r="C928" s="369" t="s">
        <v>820</v>
      </c>
      <c r="D928" s="369" t="s">
        <v>1603</v>
      </c>
      <c r="E928" s="385"/>
      <c r="F928" s="377"/>
    </row>
    <row r="929" spans="2:6" x14ac:dyDescent="0.2">
      <c r="B929" s="369" t="s">
        <v>823</v>
      </c>
      <c r="C929" s="369" t="s">
        <v>820</v>
      </c>
      <c r="D929" s="369" t="s">
        <v>1604</v>
      </c>
      <c r="E929" s="385"/>
      <c r="F929" s="377"/>
    </row>
    <row r="930" spans="2:6" x14ac:dyDescent="0.2">
      <c r="B930" s="369" t="s">
        <v>823</v>
      </c>
      <c r="C930" s="369" t="s">
        <v>820</v>
      </c>
      <c r="D930" s="369" t="s">
        <v>1605</v>
      </c>
      <c r="E930" s="385"/>
      <c r="F930" s="377"/>
    </row>
    <row r="931" spans="2:6" x14ac:dyDescent="0.2">
      <c r="B931" s="369" t="s">
        <v>823</v>
      </c>
      <c r="C931" s="369" t="s">
        <v>820</v>
      </c>
      <c r="D931" s="369" t="s">
        <v>1606</v>
      </c>
      <c r="E931" s="385"/>
      <c r="F931" s="377"/>
    </row>
    <row r="932" spans="2:6" x14ac:dyDescent="0.2">
      <c r="B932" s="369" t="s">
        <v>823</v>
      </c>
      <c r="C932" s="369" t="s">
        <v>820</v>
      </c>
      <c r="D932" s="369" t="s">
        <v>1607</v>
      </c>
      <c r="E932" s="385"/>
      <c r="F932" s="377"/>
    </row>
    <row r="933" spans="2:6" x14ac:dyDescent="0.2">
      <c r="B933" s="369" t="s">
        <v>823</v>
      </c>
      <c r="C933" s="369" t="s">
        <v>820</v>
      </c>
      <c r="D933" s="369" t="s">
        <v>1608</v>
      </c>
      <c r="E933" s="385"/>
      <c r="F933" s="377"/>
    </row>
    <row r="934" spans="2:6" x14ac:dyDescent="0.2">
      <c r="B934" s="369" t="s">
        <v>823</v>
      </c>
      <c r="C934" s="369" t="s">
        <v>820</v>
      </c>
      <c r="D934" s="369" t="s">
        <v>1609</v>
      </c>
      <c r="E934" s="385"/>
      <c r="F934" s="377"/>
    </row>
    <row r="935" spans="2:6" x14ac:dyDescent="0.2">
      <c r="B935" s="369" t="s">
        <v>823</v>
      </c>
      <c r="C935" s="369" t="s">
        <v>820</v>
      </c>
      <c r="D935" s="369" t="s">
        <v>1610</v>
      </c>
      <c r="E935" s="385"/>
      <c r="F935" s="377"/>
    </row>
    <row r="936" spans="2:6" x14ac:dyDescent="0.2">
      <c r="B936" s="369" t="s">
        <v>823</v>
      </c>
      <c r="C936" s="369" t="s">
        <v>820</v>
      </c>
      <c r="D936" s="369" t="s">
        <v>1611</v>
      </c>
      <c r="E936" s="385"/>
      <c r="F936" s="377"/>
    </row>
    <row r="937" spans="2:6" x14ac:dyDescent="0.2">
      <c r="B937" s="369" t="s">
        <v>823</v>
      </c>
      <c r="C937" s="369" t="s">
        <v>820</v>
      </c>
      <c r="D937" s="369" t="s">
        <v>1612</v>
      </c>
      <c r="E937" s="385"/>
      <c r="F937" s="377"/>
    </row>
    <row r="938" spans="2:6" x14ac:dyDescent="0.2">
      <c r="B938" s="369" t="s">
        <v>823</v>
      </c>
      <c r="C938" s="369" t="s">
        <v>820</v>
      </c>
      <c r="D938" s="369" t="s">
        <v>1613</v>
      </c>
      <c r="E938" s="385"/>
      <c r="F938" s="377"/>
    </row>
    <row r="939" spans="2:6" x14ac:dyDescent="0.2">
      <c r="B939" s="369" t="s">
        <v>823</v>
      </c>
      <c r="C939" s="369" t="s">
        <v>820</v>
      </c>
      <c r="D939" s="369" t="s">
        <v>1614</v>
      </c>
      <c r="E939" s="385"/>
      <c r="F939" s="377"/>
    </row>
    <row r="940" spans="2:6" x14ac:dyDescent="0.2">
      <c r="B940" s="369" t="s">
        <v>823</v>
      </c>
      <c r="C940" s="369" t="s">
        <v>820</v>
      </c>
      <c r="D940" s="369" t="s">
        <v>1615</v>
      </c>
      <c r="E940" s="385"/>
      <c r="F940" s="377"/>
    </row>
    <row r="941" spans="2:6" x14ac:dyDescent="0.2">
      <c r="B941" s="369" t="s">
        <v>823</v>
      </c>
      <c r="C941" s="369" t="s">
        <v>820</v>
      </c>
      <c r="D941" s="369" t="s">
        <v>1616</v>
      </c>
      <c r="E941" s="385"/>
      <c r="F941" s="377"/>
    </row>
    <row r="942" spans="2:6" x14ac:dyDescent="0.2">
      <c r="B942" s="369" t="s">
        <v>823</v>
      </c>
      <c r="C942" s="369" t="s">
        <v>820</v>
      </c>
      <c r="D942" s="369" t="s">
        <v>1617</v>
      </c>
      <c r="E942" s="385"/>
      <c r="F942" s="377"/>
    </row>
    <row r="943" spans="2:6" x14ac:dyDescent="0.2">
      <c r="B943" s="369" t="s">
        <v>823</v>
      </c>
      <c r="C943" s="369" t="s">
        <v>820</v>
      </c>
      <c r="D943" s="369" t="s">
        <v>1618</v>
      </c>
      <c r="E943" s="385"/>
      <c r="F943" s="377"/>
    </row>
    <row r="944" spans="2:6" x14ac:dyDescent="0.2">
      <c r="B944" s="369" t="s">
        <v>823</v>
      </c>
      <c r="C944" s="369" t="s">
        <v>820</v>
      </c>
      <c r="D944" s="369" t="s">
        <v>1619</v>
      </c>
      <c r="E944" s="385"/>
      <c r="F944" s="377"/>
    </row>
    <row r="945" spans="2:6" x14ac:dyDescent="0.2">
      <c r="B945" s="369" t="s">
        <v>823</v>
      </c>
      <c r="C945" s="369" t="s">
        <v>820</v>
      </c>
      <c r="D945" s="369" t="s">
        <v>1620</v>
      </c>
      <c r="E945" s="385"/>
      <c r="F945" s="377"/>
    </row>
    <row r="946" spans="2:6" x14ac:dyDescent="0.2">
      <c r="B946" s="369" t="s">
        <v>823</v>
      </c>
      <c r="C946" s="369" t="s">
        <v>820</v>
      </c>
      <c r="D946" s="369" t="s">
        <v>1621</v>
      </c>
      <c r="E946" s="385"/>
      <c r="F946" s="377"/>
    </row>
    <row r="947" spans="2:6" x14ac:dyDescent="0.2">
      <c r="B947" s="369" t="s">
        <v>823</v>
      </c>
      <c r="C947" s="369" t="s">
        <v>820</v>
      </c>
      <c r="D947" s="369" t="s">
        <v>1622</v>
      </c>
      <c r="E947" s="385"/>
      <c r="F947" s="377"/>
    </row>
    <row r="948" spans="2:6" x14ac:dyDescent="0.2">
      <c r="B948" s="369" t="s">
        <v>823</v>
      </c>
      <c r="C948" s="369" t="s">
        <v>820</v>
      </c>
      <c r="D948" s="369" t="s">
        <v>1623</v>
      </c>
      <c r="E948" s="385"/>
      <c r="F948" s="377"/>
    </row>
    <row r="949" spans="2:6" x14ac:dyDescent="0.2">
      <c r="B949" s="369" t="s">
        <v>823</v>
      </c>
      <c r="C949" s="369" t="s">
        <v>820</v>
      </c>
      <c r="D949" s="369" t="s">
        <v>1624</v>
      </c>
      <c r="E949" s="385"/>
      <c r="F949" s="377"/>
    </row>
    <row r="950" spans="2:6" x14ac:dyDescent="0.2">
      <c r="B950" s="369" t="s">
        <v>823</v>
      </c>
      <c r="C950" s="369" t="s">
        <v>820</v>
      </c>
      <c r="D950" s="369" t="s">
        <v>1625</v>
      </c>
      <c r="E950" s="385"/>
      <c r="F950" s="377"/>
    </row>
    <row r="951" spans="2:6" x14ac:dyDescent="0.2">
      <c r="B951" s="369" t="s">
        <v>823</v>
      </c>
      <c r="C951" s="369" t="s">
        <v>820</v>
      </c>
      <c r="D951" s="369" t="s">
        <v>1626</v>
      </c>
      <c r="E951" s="385"/>
      <c r="F951" s="377"/>
    </row>
    <row r="952" spans="2:6" x14ac:dyDescent="0.2">
      <c r="B952" s="369" t="s">
        <v>823</v>
      </c>
      <c r="C952" s="369" t="s">
        <v>820</v>
      </c>
      <c r="D952" s="369" t="s">
        <v>1627</v>
      </c>
      <c r="E952" s="385"/>
      <c r="F952" s="377"/>
    </row>
    <row r="953" spans="2:6" x14ac:dyDescent="0.2">
      <c r="B953" s="369" t="s">
        <v>823</v>
      </c>
      <c r="C953" s="369" t="s">
        <v>820</v>
      </c>
      <c r="D953" s="369" t="s">
        <v>1628</v>
      </c>
      <c r="E953" s="385"/>
      <c r="F953" s="377"/>
    </row>
    <row r="954" spans="2:6" x14ac:dyDescent="0.2">
      <c r="B954" s="369" t="s">
        <v>823</v>
      </c>
      <c r="C954" s="369" t="s">
        <v>820</v>
      </c>
      <c r="D954" s="369" t="s">
        <v>1629</v>
      </c>
      <c r="E954" s="385"/>
      <c r="F954" s="377"/>
    </row>
    <row r="955" spans="2:6" x14ac:dyDescent="0.2">
      <c r="B955" s="369" t="s">
        <v>823</v>
      </c>
      <c r="C955" s="369" t="s">
        <v>820</v>
      </c>
      <c r="D955" s="369" t="s">
        <v>1630</v>
      </c>
      <c r="E955" s="385"/>
      <c r="F955" s="377"/>
    </row>
    <row r="956" spans="2:6" x14ac:dyDescent="0.2">
      <c r="B956" s="369" t="s">
        <v>823</v>
      </c>
      <c r="C956" s="369" t="s">
        <v>820</v>
      </c>
      <c r="D956" s="369" t="s">
        <v>1631</v>
      </c>
      <c r="E956" s="385"/>
      <c r="F956" s="377"/>
    </row>
    <row r="957" spans="2:6" x14ac:dyDescent="0.2">
      <c r="B957" s="369" t="s">
        <v>823</v>
      </c>
      <c r="C957" s="369" t="s">
        <v>820</v>
      </c>
      <c r="D957" s="369" t="s">
        <v>1632</v>
      </c>
      <c r="E957" s="385"/>
      <c r="F957" s="377"/>
    </row>
    <row r="958" spans="2:6" x14ac:dyDescent="0.2">
      <c r="B958" s="369" t="s">
        <v>823</v>
      </c>
      <c r="C958" s="369" t="s">
        <v>820</v>
      </c>
      <c r="D958" s="369" t="s">
        <v>1633</v>
      </c>
      <c r="E958" s="385"/>
      <c r="F958" s="377"/>
    </row>
    <row r="959" spans="2:6" x14ac:dyDescent="0.2">
      <c r="B959" s="369" t="s">
        <v>823</v>
      </c>
      <c r="C959" s="369" t="s">
        <v>820</v>
      </c>
      <c r="D959" s="369" t="s">
        <v>1634</v>
      </c>
      <c r="E959" s="385"/>
      <c r="F959" s="377"/>
    </row>
    <row r="960" spans="2:6" x14ac:dyDescent="0.2">
      <c r="B960" s="369" t="s">
        <v>823</v>
      </c>
      <c r="C960" s="369" t="s">
        <v>820</v>
      </c>
      <c r="D960" s="369" t="s">
        <v>1635</v>
      </c>
      <c r="E960" s="385"/>
      <c r="F960" s="377"/>
    </row>
    <row r="961" spans="2:6" x14ac:dyDescent="0.2">
      <c r="B961" s="369" t="s">
        <v>823</v>
      </c>
      <c r="C961" s="369" t="s">
        <v>820</v>
      </c>
      <c r="D961" s="369" t="s">
        <v>1636</v>
      </c>
      <c r="E961" s="385"/>
      <c r="F961" s="377"/>
    </row>
    <row r="962" spans="2:6" x14ac:dyDescent="0.2">
      <c r="B962" s="369" t="s">
        <v>823</v>
      </c>
      <c r="C962" s="369" t="s">
        <v>820</v>
      </c>
      <c r="D962" s="369" t="s">
        <v>1637</v>
      </c>
      <c r="E962" s="385"/>
      <c r="F962" s="377"/>
    </row>
    <row r="963" spans="2:6" x14ac:dyDescent="0.2">
      <c r="B963" s="369" t="s">
        <v>823</v>
      </c>
      <c r="C963" s="369" t="s">
        <v>820</v>
      </c>
      <c r="D963" s="369" t="s">
        <v>1638</v>
      </c>
      <c r="E963" s="385"/>
      <c r="F963" s="377"/>
    </row>
    <row r="964" spans="2:6" x14ac:dyDescent="0.2">
      <c r="B964" s="369" t="s">
        <v>823</v>
      </c>
      <c r="C964" s="369" t="s">
        <v>820</v>
      </c>
      <c r="D964" s="369" t="s">
        <v>1639</v>
      </c>
      <c r="E964" s="385"/>
      <c r="F964" s="377"/>
    </row>
    <row r="965" spans="2:6" x14ac:dyDescent="0.2">
      <c r="B965" s="369" t="s">
        <v>823</v>
      </c>
      <c r="C965" s="369" t="s">
        <v>820</v>
      </c>
      <c r="D965" s="369" t="s">
        <v>1640</v>
      </c>
      <c r="E965" s="385"/>
      <c r="F965" s="377"/>
    </row>
    <row r="966" spans="2:6" x14ac:dyDescent="0.2">
      <c r="B966" s="369" t="s">
        <v>823</v>
      </c>
      <c r="C966" s="369" t="s">
        <v>820</v>
      </c>
      <c r="D966" s="369" t="s">
        <v>1641</v>
      </c>
      <c r="E966" s="385"/>
      <c r="F966" s="377"/>
    </row>
    <row r="967" spans="2:6" x14ac:dyDescent="0.2">
      <c r="B967" s="369" t="s">
        <v>823</v>
      </c>
      <c r="C967" s="369" t="s">
        <v>820</v>
      </c>
      <c r="D967" s="369" t="s">
        <v>1642</v>
      </c>
      <c r="E967" s="385"/>
      <c r="F967" s="377"/>
    </row>
    <row r="968" spans="2:6" x14ac:dyDescent="0.2">
      <c r="B968" s="369" t="s">
        <v>823</v>
      </c>
      <c r="C968" s="369" t="s">
        <v>820</v>
      </c>
      <c r="D968" s="369" t="s">
        <v>1643</v>
      </c>
      <c r="E968" s="385"/>
      <c r="F968" s="377"/>
    </row>
    <row r="969" spans="2:6" x14ac:dyDescent="0.2">
      <c r="B969" s="369" t="s">
        <v>823</v>
      </c>
      <c r="C969" s="369" t="s">
        <v>820</v>
      </c>
      <c r="D969" s="369" t="s">
        <v>1644</v>
      </c>
      <c r="E969" s="385"/>
      <c r="F969" s="377"/>
    </row>
    <row r="970" spans="2:6" x14ac:dyDescent="0.2">
      <c r="B970" s="369" t="s">
        <v>823</v>
      </c>
      <c r="C970" s="369" t="s">
        <v>820</v>
      </c>
      <c r="D970" s="369" t="s">
        <v>1645</v>
      </c>
      <c r="E970" s="385"/>
      <c r="F970" s="377"/>
    </row>
    <row r="971" spans="2:6" x14ac:dyDescent="0.2">
      <c r="B971" s="369" t="s">
        <v>823</v>
      </c>
      <c r="C971" s="369" t="s">
        <v>820</v>
      </c>
      <c r="D971" s="369" t="s">
        <v>1646</v>
      </c>
      <c r="E971" s="385"/>
      <c r="F971" s="377"/>
    </row>
    <row r="972" spans="2:6" x14ac:dyDescent="0.2">
      <c r="B972" s="369" t="s">
        <v>823</v>
      </c>
      <c r="C972" s="369" t="s">
        <v>820</v>
      </c>
      <c r="D972" s="369" t="s">
        <v>1647</v>
      </c>
      <c r="E972" s="385"/>
      <c r="F972" s="377"/>
    </row>
    <row r="973" spans="2:6" x14ac:dyDescent="0.2">
      <c r="B973" s="369" t="s">
        <v>823</v>
      </c>
      <c r="C973" s="369" t="s">
        <v>820</v>
      </c>
      <c r="D973" s="369" t="s">
        <v>1648</v>
      </c>
      <c r="E973" s="385"/>
      <c r="F973" s="377"/>
    </row>
    <row r="974" spans="2:6" x14ac:dyDescent="0.2">
      <c r="B974" s="369" t="s">
        <v>823</v>
      </c>
      <c r="C974" s="369" t="s">
        <v>820</v>
      </c>
      <c r="D974" s="369" t="s">
        <v>1649</v>
      </c>
      <c r="E974" s="385"/>
      <c r="F974" s="377"/>
    </row>
    <row r="975" spans="2:6" x14ac:dyDescent="0.2">
      <c r="B975" s="369" t="s">
        <v>823</v>
      </c>
      <c r="C975" s="369" t="s">
        <v>820</v>
      </c>
      <c r="D975" s="369" t="s">
        <v>1650</v>
      </c>
      <c r="E975" s="385"/>
      <c r="F975" s="377"/>
    </row>
    <row r="976" spans="2:6" x14ac:dyDescent="0.2">
      <c r="B976" s="369" t="s">
        <v>823</v>
      </c>
      <c r="C976" s="369" t="s">
        <v>820</v>
      </c>
      <c r="D976" s="369" t="s">
        <v>1651</v>
      </c>
      <c r="E976" s="385"/>
      <c r="F976" s="377"/>
    </row>
    <row r="977" spans="2:6" x14ac:dyDescent="0.2">
      <c r="B977" s="369" t="s">
        <v>823</v>
      </c>
      <c r="C977" s="369" t="s">
        <v>820</v>
      </c>
      <c r="D977" s="369" t="s">
        <v>1652</v>
      </c>
      <c r="E977" s="385"/>
      <c r="F977" s="377"/>
    </row>
    <row r="978" spans="2:6" x14ac:dyDescent="0.2">
      <c r="B978" s="369" t="s">
        <v>823</v>
      </c>
      <c r="C978" s="369" t="s">
        <v>820</v>
      </c>
      <c r="D978" s="369" t="s">
        <v>1653</v>
      </c>
      <c r="E978" s="385"/>
      <c r="F978" s="377"/>
    </row>
    <row r="979" spans="2:6" x14ac:dyDescent="0.2">
      <c r="B979" s="369" t="s">
        <v>823</v>
      </c>
      <c r="C979" s="369" t="s">
        <v>820</v>
      </c>
      <c r="D979" s="369" t="s">
        <v>1654</v>
      </c>
      <c r="E979" s="385"/>
      <c r="F979" s="377"/>
    </row>
    <row r="980" spans="2:6" x14ac:dyDescent="0.2">
      <c r="B980" s="369" t="s">
        <v>823</v>
      </c>
      <c r="C980" s="369" t="s">
        <v>820</v>
      </c>
      <c r="D980" s="369" t="s">
        <v>1655</v>
      </c>
      <c r="E980" s="385"/>
      <c r="F980" s="377"/>
    </row>
    <row r="981" spans="2:6" x14ac:dyDescent="0.2">
      <c r="B981" s="369" t="s">
        <v>823</v>
      </c>
      <c r="C981" s="369" t="s">
        <v>820</v>
      </c>
      <c r="D981" s="369" t="s">
        <v>1656</v>
      </c>
      <c r="E981" s="385"/>
      <c r="F981" s="377"/>
    </row>
    <row r="982" spans="2:6" x14ac:dyDescent="0.2">
      <c r="B982" s="369" t="s">
        <v>823</v>
      </c>
      <c r="C982" s="369" t="s">
        <v>820</v>
      </c>
      <c r="D982" s="369" t="s">
        <v>1657</v>
      </c>
      <c r="E982" s="385"/>
      <c r="F982" s="377"/>
    </row>
    <row r="983" spans="2:6" x14ac:dyDescent="0.2">
      <c r="B983" s="369" t="s">
        <v>823</v>
      </c>
      <c r="C983" s="369" t="s">
        <v>820</v>
      </c>
      <c r="D983" s="369" t="s">
        <v>1658</v>
      </c>
      <c r="E983" s="385"/>
      <c r="F983" s="377"/>
    </row>
    <row r="984" spans="2:6" x14ac:dyDescent="0.2">
      <c r="B984" s="369" t="s">
        <v>823</v>
      </c>
      <c r="C984" s="369" t="s">
        <v>820</v>
      </c>
      <c r="D984" s="369" t="s">
        <v>1659</v>
      </c>
      <c r="E984" s="385"/>
      <c r="F984" s="377"/>
    </row>
    <row r="985" spans="2:6" x14ac:dyDescent="0.2">
      <c r="B985" s="369" t="s">
        <v>823</v>
      </c>
      <c r="C985" s="369" t="s">
        <v>820</v>
      </c>
      <c r="D985" s="369" t="s">
        <v>1660</v>
      </c>
      <c r="E985" s="385"/>
      <c r="F985" s="377"/>
    </row>
    <row r="986" spans="2:6" x14ac:dyDescent="0.2">
      <c r="B986" s="369" t="s">
        <v>823</v>
      </c>
      <c r="C986" s="369" t="s">
        <v>820</v>
      </c>
      <c r="D986" s="369" t="s">
        <v>1661</v>
      </c>
      <c r="E986" s="385"/>
      <c r="F986" s="377"/>
    </row>
    <row r="987" spans="2:6" x14ac:dyDescent="0.2">
      <c r="B987" s="369" t="s">
        <v>823</v>
      </c>
      <c r="C987" s="369" t="s">
        <v>820</v>
      </c>
      <c r="D987" s="369" t="s">
        <v>1662</v>
      </c>
      <c r="E987" s="385"/>
      <c r="F987" s="377"/>
    </row>
    <row r="988" spans="2:6" x14ac:dyDescent="0.2">
      <c r="B988" s="369" t="s">
        <v>823</v>
      </c>
      <c r="C988" s="369" t="s">
        <v>820</v>
      </c>
      <c r="D988" s="369" t="s">
        <v>1663</v>
      </c>
      <c r="E988" s="385"/>
      <c r="F988" s="377"/>
    </row>
    <row r="989" spans="2:6" x14ac:dyDescent="0.2">
      <c r="B989" s="369" t="s">
        <v>823</v>
      </c>
      <c r="C989" s="369" t="s">
        <v>820</v>
      </c>
      <c r="D989" s="369" t="s">
        <v>1664</v>
      </c>
      <c r="E989" s="385"/>
      <c r="F989" s="377"/>
    </row>
    <row r="990" spans="2:6" x14ac:dyDescent="0.2">
      <c r="B990" s="369" t="s">
        <v>823</v>
      </c>
      <c r="C990" s="369" t="s">
        <v>820</v>
      </c>
      <c r="D990" s="369" t="s">
        <v>1665</v>
      </c>
      <c r="E990" s="385"/>
      <c r="F990" s="377"/>
    </row>
    <row r="991" spans="2:6" x14ac:dyDescent="0.2">
      <c r="B991" s="369" t="s">
        <v>823</v>
      </c>
      <c r="C991" s="369" t="s">
        <v>820</v>
      </c>
      <c r="D991" s="369" t="s">
        <v>1666</v>
      </c>
      <c r="E991" s="385"/>
      <c r="F991" s="377"/>
    </row>
    <row r="992" spans="2:6" x14ac:dyDescent="0.2">
      <c r="B992" s="369" t="s">
        <v>823</v>
      </c>
      <c r="C992" s="369" t="s">
        <v>820</v>
      </c>
      <c r="D992" s="369" t="s">
        <v>1667</v>
      </c>
      <c r="E992" s="385"/>
      <c r="F992" s="377"/>
    </row>
    <row r="993" spans="2:6" x14ac:dyDescent="0.2">
      <c r="B993" s="369" t="s">
        <v>823</v>
      </c>
      <c r="C993" s="369" t="s">
        <v>820</v>
      </c>
      <c r="D993" s="369" t="s">
        <v>1668</v>
      </c>
      <c r="E993" s="385"/>
      <c r="F993" s="377"/>
    </row>
    <row r="994" spans="2:6" x14ac:dyDescent="0.2">
      <c r="B994" s="369" t="s">
        <v>823</v>
      </c>
      <c r="C994" s="369" t="s">
        <v>820</v>
      </c>
      <c r="D994" s="369" t="s">
        <v>1669</v>
      </c>
      <c r="E994" s="385"/>
      <c r="F994" s="377"/>
    </row>
    <row r="995" spans="2:6" x14ac:dyDescent="0.2">
      <c r="B995" s="369" t="s">
        <v>823</v>
      </c>
      <c r="C995" s="369" t="s">
        <v>820</v>
      </c>
      <c r="D995" s="369" t="s">
        <v>1670</v>
      </c>
      <c r="E995" s="385"/>
      <c r="F995" s="377"/>
    </row>
    <row r="996" spans="2:6" x14ac:dyDescent="0.2">
      <c r="B996" s="369" t="s">
        <v>823</v>
      </c>
      <c r="C996" s="369" t="s">
        <v>820</v>
      </c>
      <c r="D996" s="369" t="s">
        <v>1671</v>
      </c>
      <c r="E996" s="385"/>
      <c r="F996" s="377"/>
    </row>
    <row r="997" spans="2:6" x14ac:dyDescent="0.2">
      <c r="B997" s="369" t="s">
        <v>823</v>
      </c>
      <c r="C997" s="369" t="s">
        <v>820</v>
      </c>
      <c r="D997" s="369" t="s">
        <v>1672</v>
      </c>
      <c r="E997" s="385"/>
      <c r="F997" s="377"/>
    </row>
    <row r="998" spans="2:6" x14ac:dyDescent="0.2">
      <c r="B998" s="369" t="s">
        <v>823</v>
      </c>
      <c r="C998" s="369" t="s">
        <v>820</v>
      </c>
      <c r="D998" s="369" t="s">
        <v>1673</v>
      </c>
      <c r="E998" s="385"/>
      <c r="F998" s="377"/>
    </row>
    <row r="999" spans="2:6" x14ac:dyDescent="0.2">
      <c r="B999" s="369" t="s">
        <v>823</v>
      </c>
      <c r="C999" s="369" t="s">
        <v>820</v>
      </c>
      <c r="D999" s="369" t="s">
        <v>1674</v>
      </c>
      <c r="E999" s="385"/>
      <c r="F999" s="377"/>
    </row>
    <row r="1000" spans="2:6" x14ac:dyDescent="0.2">
      <c r="B1000" s="369" t="s">
        <v>823</v>
      </c>
      <c r="C1000" s="369" t="s">
        <v>820</v>
      </c>
      <c r="D1000" s="369" t="s">
        <v>1675</v>
      </c>
      <c r="E1000" s="385"/>
      <c r="F1000" s="377"/>
    </row>
    <row r="1001" spans="2:6" x14ac:dyDescent="0.2">
      <c r="B1001" s="369" t="s">
        <v>823</v>
      </c>
      <c r="C1001" s="369" t="s">
        <v>820</v>
      </c>
      <c r="D1001" s="369" t="s">
        <v>1676</v>
      </c>
      <c r="E1001" s="385"/>
      <c r="F1001" s="377"/>
    </row>
    <row r="1002" spans="2:6" x14ac:dyDescent="0.2">
      <c r="B1002" s="369" t="s">
        <v>823</v>
      </c>
      <c r="C1002" s="369" t="s">
        <v>820</v>
      </c>
      <c r="D1002" s="369" t="s">
        <v>1677</v>
      </c>
      <c r="E1002" s="385"/>
      <c r="F1002" s="377"/>
    </row>
    <row r="1003" spans="2:6" x14ac:dyDescent="0.2">
      <c r="B1003" s="369" t="s">
        <v>823</v>
      </c>
      <c r="C1003" s="369" t="s">
        <v>820</v>
      </c>
      <c r="D1003" s="369" t="s">
        <v>1678</v>
      </c>
      <c r="E1003" s="385"/>
      <c r="F1003" s="377"/>
    </row>
    <row r="1004" spans="2:6" x14ac:dyDescent="0.2">
      <c r="B1004" s="369" t="s">
        <v>823</v>
      </c>
      <c r="C1004" s="369" t="s">
        <v>820</v>
      </c>
      <c r="D1004" s="369" t="s">
        <v>1679</v>
      </c>
      <c r="E1004" s="385"/>
      <c r="F1004" s="377"/>
    </row>
    <row r="1005" spans="2:6" x14ac:dyDescent="0.2">
      <c r="B1005" s="369" t="s">
        <v>823</v>
      </c>
      <c r="C1005" s="369" t="s">
        <v>820</v>
      </c>
      <c r="D1005" s="369" t="s">
        <v>1680</v>
      </c>
      <c r="E1005" s="385"/>
      <c r="F1005" s="377"/>
    </row>
    <row r="1006" spans="2:6" x14ac:dyDescent="0.2">
      <c r="B1006" s="369" t="s">
        <v>823</v>
      </c>
      <c r="C1006" s="369" t="s">
        <v>820</v>
      </c>
      <c r="D1006" s="369" t="s">
        <v>1681</v>
      </c>
      <c r="E1006" s="385"/>
      <c r="F1006" s="377"/>
    </row>
    <row r="1007" spans="2:6" x14ac:dyDescent="0.2">
      <c r="B1007" s="369" t="s">
        <v>823</v>
      </c>
      <c r="C1007" s="369" t="s">
        <v>820</v>
      </c>
      <c r="D1007" s="369" t="s">
        <v>1682</v>
      </c>
      <c r="E1007" s="385"/>
      <c r="F1007" s="377"/>
    </row>
    <row r="1008" spans="2:6" x14ac:dyDescent="0.2">
      <c r="B1008" s="369" t="s">
        <v>823</v>
      </c>
      <c r="C1008" s="369" t="s">
        <v>820</v>
      </c>
      <c r="D1008" s="369" t="s">
        <v>1683</v>
      </c>
      <c r="E1008" s="385"/>
      <c r="F1008" s="377"/>
    </row>
    <row r="1009" spans="2:6" x14ac:dyDescent="0.2">
      <c r="B1009" s="369" t="s">
        <v>823</v>
      </c>
      <c r="C1009" s="369" t="s">
        <v>820</v>
      </c>
      <c r="D1009" s="369" t="s">
        <v>1684</v>
      </c>
      <c r="E1009" s="385"/>
      <c r="F1009" s="377"/>
    </row>
    <row r="1010" spans="2:6" x14ac:dyDescent="0.2">
      <c r="B1010" s="369" t="s">
        <v>823</v>
      </c>
      <c r="C1010" s="369" t="s">
        <v>820</v>
      </c>
      <c r="D1010" s="369" t="s">
        <v>1685</v>
      </c>
      <c r="E1010" s="385"/>
      <c r="F1010" s="377"/>
    </row>
    <row r="1011" spans="2:6" x14ac:dyDescent="0.2">
      <c r="B1011" s="369" t="s">
        <v>823</v>
      </c>
      <c r="C1011" s="369" t="s">
        <v>820</v>
      </c>
      <c r="D1011" s="369" t="s">
        <v>1686</v>
      </c>
      <c r="E1011" s="385"/>
      <c r="F1011" s="377"/>
    </row>
    <row r="1012" spans="2:6" x14ac:dyDescent="0.2">
      <c r="B1012" s="369" t="s">
        <v>823</v>
      </c>
      <c r="C1012" s="369" t="s">
        <v>820</v>
      </c>
      <c r="D1012" s="369" t="s">
        <v>1687</v>
      </c>
      <c r="E1012" s="385"/>
      <c r="F1012" s="377"/>
    </row>
    <row r="1013" spans="2:6" x14ac:dyDescent="0.2">
      <c r="B1013" s="369" t="s">
        <v>823</v>
      </c>
      <c r="C1013" s="369" t="s">
        <v>820</v>
      </c>
      <c r="D1013" s="369" t="s">
        <v>1688</v>
      </c>
      <c r="E1013" s="385"/>
      <c r="F1013" s="377"/>
    </row>
    <row r="1014" spans="2:6" x14ac:dyDescent="0.2">
      <c r="B1014" s="369" t="s">
        <v>823</v>
      </c>
      <c r="C1014" s="369" t="s">
        <v>820</v>
      </c>
      <c r="D1014" s="369" t="s">
        <v>1689</v>
      </c>
      <c r="E1014" s="385"/>
      <c r="F1014" s="377"/>
    </row>
    <row r="1015" spans="2:6" x14ac:dyDescent="0.2">
      <c r="B1015" s="369" t="s">
        <v>823</v>
      </c>
      <c r="C1015" s="369" t="s">
        <v>820</v>
      </c>
      <c r="D1015" s="369" t="s">
        <v>1690</v>
      </c>
      <c r="E1015" s="385"/>
      <c r="F1015" s="377"/>
    </row>
    <row r="1016" spans="2:6" x14ac:dyDescent="0.2">
      <c r="B1016" s="369" t="s">
        <v>823</v>
      </c>
      <c r="C1016" s="369" t="s">
        <v>820</v>
      </c>
      <c r="D1016" s="369" t="s">
        <v>1691</v>
      </c>
      <c r="E1016" s="385"/>
      <c r="F1016" s="377"/>
    </row>
    <row r="1017" spans="2:6" x14ac:dyDescent="0.2">
      <c r="B1017" s="369" t="s">
        <v>823</v>
      </c>
      <c r="C1017" s="369" t="s">
        <v>820</v>
      </c>
      <c r="D1017" s="369" t="s">
        <v>1692</v>
      </c>
      <c r="E1017" s="385"/>
      <c r="F1017" s="377"/>
    </row>
    <row r="1018" spans="2:6" x14ac:dyDescent="0.2">
      <c r="B1018" s="369" t="s">
        <v>823</v>
      </c>
      <c r="C1018" s="369" t="s">
        <v>820</v>
      </c>
      <c r="D1018" s="369" t="s">
        <v>1693</v>
      </c>
      <c r="E1018" s="385"/>
      <c r="F1018" s="377"/>
    </row>
    <row r="1019" spans="2:6" x14ac:dyDescent="0.2">
      <c r="B1019" s="369" t="s">
        <v>823</v>
      </c>
      <c r="C1019" s="369" t="s">
        <v>820</v>
      </c>
      <c r="D1019" s="369" t="s">
        <v>1694</v>
      </c>
      <c r="E1019" s="385"/>
      <c r="F1019" s="377"/>
    </row>
    <row r="1020" spans="2:6" x14ac:dyDescent="0.2">
      <c r="B1020" s="369" t="s">
        <v>823</v>
      </c>
      <c r="C1020" s="369" t="s">
        <v>820</v>
      </c>
      <c r="D1020" s="369" t="s">
        <v>1695</v>
      </c>
      <c r="E1020" s="385"/>
      <c r="F1020" s="377"/>
    </row>
    <row r="1021" spans="2:6" x14ac:dyDescent="0.2">
      <c r="B1021" s="369" t="s">
        <v>823</v>
      </c>
      <c r="C1021" s="369" t="s">
        <v>820</v>
      </c>
      <c r="D1021" s="369" t="s">
        <v>1696</v>
      </c>
      <c r="E1021" s="385"/>
      <c r="F1021" s="377"/>
    </row>
    <row r="1022" spans="2:6" x14ac:dyDescent="0.2">
      <c r="B1022" s="369" t="s">
        <v>823</v>
      </c>
      <c r="C1022" s="369" t="s">
        <v>820</v>
      </c>
      <c r="D1022" s="369" t="s">
        <v>1697</v>
      </c>
      <c r="E1022" s="385"/>
      <c r="F1022" s="377"/>
    </row>
    <row r="1023" spans="2:6" x14ac:dyDescent="0.2">
      <c r="B1023" s="369" t="s">
        <v>823</v>
      </c>
      <c r="C1023" s="369" t="s">
        <v>820</v>
      </c>
      <c r="D1023" s="369" t="s">
        <v>1698</v>
      </c>
      <c r="E1023" s="385"/>
      <c r="F1023" s="377"/>
    </row>
    <row r="1024" spans="2:6" x14ac:dyDescent="0.2">
      <c r="B1024" s="369" t="s">
        <v>823</v>
      </c>
      <c r="C1024" s="369" t="s">
        <v>820</v>
      </c>
      <c r="D1024" s="369" t="s">
        <v>1699</v>
      </c>
      <c r="E1024" s="385"/>
      <c r="F1024" s="377"/>
    </row>
    <row r="1025" spans="2:6" x14ac:dyDescent="0.2">
      <c r="B1025" s="369" t="s">
        <v>823</v>
      </c>
      <c r="C1025" s="369" t="s">
        <v>820</v>
      </c>
      <c r="D1025" s="369" t="s">
        <v>1700</v>
      </c>
      <c r="E1025" s="385"/>
      <c r="F1025" s="377"/>
    </row>
    <row r="1026" spans="2:6" x14ac:dyDescent="0.2">
      <c r="B1026" s="369" t="s">
        <v>823</v>
      </c>
      <c r="C1026" s="369" t="s">
        <v>820</v>
      </c>
      <c r="D1026" s="369" t="s">
        <v>1701</v>
      </c>
      <c r="E1026" s="385"/>
      <c r="F1026" s="377"/>
    </row>
    <row r="1027" spans="2:6" x14ac:dyDescent="0.2">
      <c r="B1027" s="369" t="s">
        <v>823</v>
      </c>
      <c r="C1027" s="369" t="s">
        <v>820</v>
      </c>
      <c r="D1027" s="369" t="s">
        <v>1702</v>
      </c>
      <c r="E1027" s="385"/>
      <c r="F1027" s="377"/>
    </row>
    <row r="1028" spans="2:6" x14ac:dyDescent="0.2">
      <c r="B1028" s="369" t="s">
        <v>823</v>
      </c>
      <c r="C1028" s="369" t="s">
        <v>820</v>
      </c>
      <c r="D1028" s="369" t="s">
        <v>1703</v>
      </c>
      <c r="E1028" s="385"/>
      <c r="F1028" s="377"/>
    </row>
    <row r="1029" spans="2:6" x14ac:dyDescent="0.2">
      <c r="B1029" s="369" t="s">
        <v>823</v>
      </c>
      <c r="C1029" s="369" t="s">
        <v>820</v>
      </c>
      <c r="D1029" s="369" t="s">
        <v>1704</v>
      </c>
      <c r="E1029" s="385"/>
      <c r="F1029" s="377"/>
    </row>
    <row r="1030" spans="2:6" x14ac:dyDescent="0.2">
      <c r="B1030" s="369" t="s">
        <v>823</v>
      </c>
      <c r="C1030" s="369" t="s">
        <v>820</v>
      </c>
      <c r="D1030" s="369" t="s">
        <v>1705</v>
      </c>
      <c r="E1030" s="385"/>
      <c r="F1030" s="377"/>
    </row>
    <row r="1031" spans="2:6" x14ac:dyDescent="0.2">
      <c r="B1031" s="369" t="s">
        <v>823</v>
      </c>
      <c r="C1031" s="369" t="s">
        <v>820</v>
      </c>
      <c r="D1031" s="369" t="s">
        <v>1706</v>
      </c>
      <c r="E1031" s="385"/>
      <c r="F1031" s="377"/>
    </row>
    <row r="1032" spans="2:6" x14ac:dyDescent="0.2">
      <c r="B1032" s="369" t="s">
        <v>823</v>
      </c>
      <c r="C1032" s="369" t="s">
        <v>820</v>
      </c>
      <c r="D1032" s="369" t="s">
        <v>1707</v>
      </c>
      <c r="E1032" s="385"/>
      <c r="F1032" s="377"/>
    </row>
    <row r="1033" spans="2:6" x14ac:dyDescent="0.2">
      <c r="B1033" s="369" t="s">
        <v>823</v>
      </c>
      <c r="C1033" s="369" t="s">
        <v>820</v>
      </c>
      <c r="D1033" s="369" t="s">
        <v>1708</v>
      </c>
      <c r="E1033" s="385"/>
      <c r="F1033" s="377"/>
    </row>
    <row r="1034" spans="2:6" x14ac:dyDescent="0.2">
      <c r="B1034" s="369" t="s">
        <v>823</v>
      </c>
      <c r="C1034" s="369" t="s">
        <v>820</v>
      </c>
      <c r="D1034" s="369" t="s">
        <v>1709</v>
      </c>
      <c r="E1034" s="385"/>
      <c r="F1034" s="377"/>
    </row>
    <row r="1035" spans="2:6" x14ac:dyDescent="0.2">
      <c r="B1035" s="369" t="s">
        <v>823</v>
      </c>
      <c r="C1035" s="369" t="s">
        <v>820</v>
      </c>
      <c r="D1035" s="369" t="s">
        <v>1710</v>
      </c>
      <c r="E1035" s="385"/>
      <c r="F1035" s="377"/>
    </row>
    <row r="1036" spans="2:6" x14ac:dyDescent="0.2">
      <c r="B1036" s="369" t="s">
        <v>823</v>
      </c>
      <c r="C1036" s="369" t="s">
        <v>820</v>
      </c>
      <c r="D1036" s="369" t="s">
        <v>1711</v>
      </c>
      <c r="E1036" s="385"/>
      <c r="F1036" s="377"/>
    </row>
    <row r="1037" spans="2:6" x14ac:dyDescent="0.2">
      <c r="B1037" s="369" t="s">
        <v>823</v>
      </c>
      <c r="C1037" s="369" t="s">
        <v>820</v>
      </c>
      <c r="D1037" s="369" t="s">
        <v>1712</v>
      </c>
      <c r="E1037" s="385"/>
      <c r="F1037" s="377"/>
    </row>
    <row r="1038" spans="2:6" x14ac:dyDescent="0.2">
      <c r="B1038" s="369" t="s">
        <v>823</v>
      </c>
      <c r="C1038" s="369" t="s">
        <v>820</v>
      </c>
      <c r="D1038" s="369" t="s">
        <v>1713</v>
      </c>
      <c r="E1038" s="385"/>
      <c r="F1038" s="377"/>
    </row>
    <row r="1039" spans="2:6" x14ac:dyDescent="0.2">
      <c r="B1039" s="369" t="s">
        <v>823</v>
      </c>
      <c r="C1039" s="369" t="s">
        <v>820</v>
      </c>
      <c r="D1039" s="369" t="s">
        <v>1714</v>
      </c>
      <c r="E1039" s="385"/>
      <c r="F1039" s="377"/>
    </row>
    <row r="1040" spans="2:6" x14ac:dyDescent="0.2">
      <c r="B1040" s="369" t="s">
        <v>823</v>
      </c>
      <c r="C1040" s="369" t="s">
        <v>820</v>
      </c>
      <c r="D1040" s="369" t="s">
        <v>1715</v>
      </c>
      <c r="E1040" s="385"/>
      <c r="F1040" s="377"/>
    </row>
    <row r="1041" spans="2:6" x14ac:dyDescent="0.2">
      <c r="B1041" s="369" t="s">
        <v>823</v>
      </c>
      <c r="C1041" s="369" t="s">
        <v>820</v>
      </c>
      <c r="D1041" s="369" t="s">
        <v>1716</v>
      </c>
      <c r="E1041" s="385"/>
      <c r="F1041" s="377"/>
    </row>
    <row r="1042" spans="2:6" x14ac:dyDescent="0.2">
      <c r="B1042" s="369" t="s">
        <v>823</v>
      </c>
      <c r="C1042" s="369" t="s">
        <v>820</v>
      </c>
      <c r="D1042" s="369" t="s">
        <v>1717</v>
      </c>
      <c r="E1042" s="385"/>
      <c r="F1042" s="377"/>
    </row>
    <row r="1043" spans="2:6" x14ac:dyDescent="0.2">
      <c r="B1043" s="369" t="s">
        <v>823</v>
      </c>
      <c r="C1043" s="369" t="s">
        <v>820</v>
      </c>
      <c r="D1043" s="369" t="s">
        <v>1718</v>
      </c>
      <c r="E1043" s="385"/>
      <c r="F1043" s="377"/>
    </row>
    <row r="1044" spans="2:6" x14ac:dyDescent="0.2">
      <c r="B1044" s="369" t="s">
        <v>823</v>
      </c>
      <c r="C1044" s="369" t="s">
        <v>820</v>
      </c>
      <c r="D1044" s="369" t="s">
        <v>1719</v>
      </c>
      <c r="E1044" s="385"/>
      <c r="F1044" s="377"/>
    </row>
    <row r="1045" spans="2:6" x14ac:dyDescent="0.2">
      <c r="B1045" s="369" t="s">
        <v>823</v>
      </c>
      <c r="C1045" s="369" t="s">
        <v>820</v>
      </c>
      <c r="D1045" s="369" t="s">
        <v>1720</v>
      </c>
      <c r="E1045" s="385"/>
      <c r="F1045" s="377"/>
    </row>
    <row r="1046" spans="2:6" x14ac:dyDescent="0.2">
      <c r="B1046" s="369" t="s">
        <v>823</v>
      </c>
      <c r="C1046" s="369" t="s">
        <v>820</v>
      </c>
      <c r="D1046" s="369" t="s">
        <v>1721</v>
      </c>
      <c r="E1046" s="385"/>
      <c r="F1046" s="377"/>
    </row>
    <row r="1047" spans="2:6" x14ac:dyDescent="0.2">
      <c r="B1047" s="369" t="s">
        <v>823</v>
      </c>
      <c r="C1047" s="369" t="s">
        <v>820</v>
      </c>
      <c r="D1047" s="369" t="s">
        <v>1722</v>
      </c>
      <c r="E1047" s="385"/>
      <c r="F1047" s="377"/>
    </row>
    <row r="1048" spans="2:6" x14ac:dyDescent="0.2">
      <c r="B1048" s="369" t="s">
        <v>823</v>
      </c>
      <c r="C1048" s="369" t="s">
        <v>820</v>
      </c>
      <c r="D1048" s="369" t="s">
        <v>1723</v>
      </c>
      <c r="E1048" s="385"/>
      <c r="F1048" s="377"/>
    </row>
    <row r="1049" spans="2:6" x14ac:dyDescent="0.2">
      <c r="B1049" s="369" t="s">
        <v>823</v>
      </c>
      <c r="C1049" s="369" t="s">
        <v>820</v>
      </c>
      <c r="D1049" s="369" t="s">
        <v>1724</v>
      </c>
      <c r="E1049" s="385"/>
      <c r="F1049" s="377"/>
    </row>
    <row r="1050" spans="2:6" x14ac:dyDescent="0.2">
      <c r="B1050" s="369" t="s">
        <v>823</v>
      </c>
      <c r="C1050" s="369" t="s">
        <v>820</v>
      </c>
      <c r="D1050" s="369" t="s">
        <v>1725</v>
      </c>
      <c r="E1050" s="385"/>
      <c r="F1050" s="377"/>
    </row>
    <row r="1051" spans="2:6" x14ac:dyDescent="0.2">
      <c r="B1051" s="369" t="s">
        <v>823</v>
      </c>
      <c r="C1051" s="369" t="s">
        <v>820</v>
      </c>
      <c r="D1051" s="369" t="s">
        <v>1726</v>
      </c>
      <c r="E1051" s="385"/>
      <c r="F1051" s="377"/>
    </row>
    <row r="1052" spans="2:6" x14ac:dyDescent="0.2">
      <c r="B1052" s="369" t="s">
        <v>823</v>
      </c>
      <c r="C1052" s="369" t="s">
        <v>820</v>
      </c>
      <c r="D1052" s="369" t="s">
        <v>1727</v>
      </c>
      <c r="E1052" s="385"/>
      <c r="F1052" s="377"/>
    </row>
    <row r="1053" spans="2:6" x14ac:dyDescent="0.2">
      <c r="B1053" s="369" t="s">
        <v>823</v>
      </c>
      <c r="C1053" s="369" t="s">
        <v>820</v>
      </c>
      <c r="D1053" s="369" t="s">
        <v>1728</v>
      </c>
      <c r="E1053" s="385"/>
      <c r="F1053" s="377"/>
    </row>
    <row r="1054" spans="2:6" x14ac:dyDescent="0.2">
      <c r="B1054" s="369" t="s">
        <v>823</v>
      </c>
      <c r="C1054" s="369" t="s">
        <v>820</v>
      </c>
      <c r="D1054" s="369" t="s">
        <v>1729</v>
      </c>
      <c r="E1054" s="385"/>
      <c r="F1054" s="377"/>
    </row>
    <row r="1055" spans="2:6" x14ac:dyDescent="0.2">
      <c r="B1055" s="369" t="s">
        <v>823</v>
      </c>
      <c r="C1055" s="369" t="s">
        <v>820</v>
      </c>
      <c r="D1055" s="369" t="s">
        <v>1730</v>
      </c>
      <c r="E1055" s="385"/>
      <c r="F1055" s="377"/>
    </row>
    <row r="1056" spans="2:6" x14ac:dyDescent="0.2">
      <c r="B1056" s="369" t="s">
        <v>823</v>
      </c>
      <c r="C1056" s="369" t="s">
        <v>820</v>
      </c>
      <c r="D1056" s="369" t="s">
        <v>1731</v>
      </c>
      <c r="E1056" s="385"/>
      <c r="F1056" s="377"/>
    </row>
    <row r="1057" spans="2:6" x14ac:dyDescent="0.2">
      <c r="B1057" s="369" t="s">
        <v>823</v>
      </c>
      <c r="C1057" s="369" t="s">
        <v>820</v>
      </c>
      <c r="D1057" s="369" t="s">
        <v>1732</v>
      </c>
      <c r="E1057" s="385"/>
      <c r="F1057" s="377"/>
    </row>
    <row r="1058" spans="2:6" x14ac:dyDescent="0.2">
      <c r="B1058" s="369" t="s">
        <v>823</v>
      </c>
      <c r="C1058" s="369" t="s">
        <v>820</v>
      </c>
      <c r="D1058" s="369" t="s">
        <v>1733</v>
      </c>
      <c r="E1058" s="385"/>
      <c r="F1058" s="377"/>
    </row>
    <row r="1059" spans="2:6" x14ac:dyDescent="0.2">
      <c r="B1059" s="369" t="s">
        <v>823</v>
      </c>
      <c r="C1059" s="369" t="s">
        <v>820</v>
      </c>
      <c r="D1059" s="369" t="s">
        <v>1734</v>
      </c>
      <c r="E1059" s="385"/>
      <c r="F1059" s="377"/>
    </row>
    <row r="1060" spans="2:6" x14ac:dyDescent="0.2">
      <c r="B1060" s="369" t="s">
        <v>823</v>
      </c>
      <c r="C1060" s="369" t="s">
        <v>820</v>
      </c>
      <c r="D1060" s="369" t="s">
        <v>1735</v>
      </c>
      <c r="E1060" s="385"/>
      <c r="F1060" s="377"/>
    </row>
    <row r="1061" spans="2:6" x14ac:dyDescent="0.2">
      <c r="B1061" s="369" t="s">
        <v>823</v>
      </c>
      <c r="C1061" s="369" t="s">
        <v>820</v>
      </c>
      <c r="D1061" s="369" t="s">
        <v>1736</v>
      </c>
      <c r="E1061" s="385"/>
      <c r="F1061" s="377"/>
    </row>
    <row r="1062" spans="2:6" x14ac:dyDescent="0.2">
      <c r="B1062" s="369" t="s">
        <v>823</v>
      </c>
      <c r="C1062" s="369" t="s">
        <v>820</v>
      </c>
      <c r="D1062" s="369" t="s">
        <v>1737</v>
      </c>
      <c r="E1062" s="385"/>
      <c r="F1062" s="377"/>
    </row>
    <row r="1063" spans="2:6" x14ac:dyDescent="0.2">
      <c r="B1063" s="369" t="s">
        <v>823</v>
      </c>
      <c r="C1063" s="369" t="s">
        <v>820</v>
      </c>
      <c r="D1063" s="369" t="s">
        <v>1738</v>
      </c>
      <c r="E1063" s="385"/>
      <c r="F1063" s="377"/>
    </row>
    <row r="1064" spans="2:6" x14ac:dyDescent="0.2">
      <c r="B1064" s="369" t="s">
        <v>823</v>
      </c>
      <c r="C1064" s="369" t="s">
        <v>820</v>
      </c>
      <c r="D1064" s="369" t="s">
        <v>1739</v>
      </c>
      <c r="E1064" s="385"/>
      <c r="F1064" s="377"/>
    </row>
    <row r="1065" spans="2:6" x14ac:dyDescent="0.2">
      <c r="B1065" s="369" t="s">
        <v>823</v>
      </c>
      <c r="C1065" s="369" t="s">
        <v>820</v>
      </c>
      <c r="D1065" s="369" t="s">
        <v>1740</v>
      </c>
      <c r="E1065" s="385"/>
      <c r="F1065" s="377"/>
    </row>
    <row r="1066" spans="2:6" x14ac:dyDescent="0.2">
      <c r="B1066" s="369" t="s">
        <v>823</v>
      </c>
      <c r="C1066" s="369" t="s">
        <v>820</v>
      </c>
      <c r="D1066" s="369" t="s">
        <v>1741</v>
      </c>
      <c r="E1066" s="385"/>
      <c r="F1066" s="377"/>
    </row>
    <row r="1067" spans="2:6" x14ac:dyDescent="0.2">
      <c r="B1067" s="369" t="s">
        <v>823</v>
      </c>
      <c r="C1067" s="369" t="s">
        <v>820</v>
      </c>
      <c r="D1067" s="369" t="s">
        <v>1742</v>
      </c>
      <c r="E1067" s="385"/>
      <c r="F1067" s="377"/>
    </row>
    <row r="1068" spans="2:6" x14ac:dyDescent="0.2">
      <c r="B1068" s="369" t="s">
        <v>823</v>
      </c>
      <c r="C1068" s="369" t="s">
        <v>820</v>
      </c>
      <c r="D1068" s="369" t="s">
        <v>1743</v>
      </c>
      <c r="E1068" s="385"/>
      <c r="F1068" s="377"/>
    </row>
    <row r="1069" spans="2:6" x14ac:dyDescent="0.2">
      <c r="B1069" s="369" t="s">
        <v>823</v>
      </c>
      <c r="C1069" s="369" t="s">
        <v>820</v>
      </c>
      <c r="D1069" s="369" t="s">
        <v>1744</v>
      </c>
      <c r="E1069" s="385"/>
      <c r="F1069" s="377"/>
    </row>
    <row r="1070" spans="2:6" x14ac:dyDescent="0.2">
      <c r="B1070" s="369" t="s">
        <v>823</v>
      </c>
      <c r="C1070" s="369" t="s">
        <v>820</v>
      </c>
      <c r="D1070" s="369" t="s">
        <v>1745</v>
      </c>
      <c r="E1070" s="385"/>
      <c r="F1070" s="377"/>
    </row>
    <row r="1071" spans="2:6" x14ac:dyDescent="0.2">
      <c r="B1071" s="369" t="s">
        <v>823</v>
      </c>
      <c r="C1071" s="369" t="s">
        <v>820</v>
      </c>
      <c r="D1071" s="369" t="s">
        <v>1746</v>
      </c>
      <c r="E1071" s="385"/>
      <c r="F1071" s="377"/>
    </row>
    <row r="1072" spans="2:6" x14ac:dyDescent="0.2">
      <c r="B1072" s="369" t="s">
        <v>823</v>
      </c>
      <c r="C1072" s="369" t="s">
        <v>820</v>
      </c>
      <c r="D1072" s="369" t="s">
        <v>1747</v>
      </c>
      <c r="E1072" s="385"/>
      <c r="F1072" s="377"/>
    </row>
    <row r="1073" spans="2:6" x14ac:dyDescent="0.2">
      <c r="B1073" s="369" t="s">
        <v>823</v>
      </c>
      <c r="C1073" s="369" t="s">
        <v>820</v>
      </c>
      <c r="D1073" s="369" t="s">
        <v>1748</v>
      </c>
      <c r="E1073" s="385"/>
      <c r="F1073" s="377"/>
    </row>
    <row r="1074" spans="2:6" x14ac:dyDescent="0.2">
      <c r="B1074" s="369" t="s">
        <v>823</v>
      </c>
      <c r="C1074" s="369" t="s">
        <v>820</v>
      </c>
      <c r="D1074" s="369" t="s">
        <v>1749</v>
      </c>
      <c r="E1074" s="385"/>
      <c r="F1074" s="377"/>
    </row>
    <row r="1075" spans="2:6" x14ac:dyDescent="0.2">
      <c r="B1075" s="369" t="s">
        <v>823</v>
      </c>
      <c r="C1075" s="369" t="s">
        <v>820</v>
      </c>
      <c r="D1075" s="369" t="s">
        <v>1750</v>
      </c>
      <c r="E1075" s="385"/>
      <c r="F1075" s="377"/>
    </row>
    <row r="1076" spans="2:6" x14ac:dyDescent="0.2">
      <c r="B1076" s="369" t="s">
        <v>823</v>
      </c>
      <c r="C1076" s="369" t="s">
        <v>820</v>
      </c>
      <c r="D1076" s="369" t="s">
        <v>1751</v>
      </c>
      <c r="E1076" s="385"/>
      <c r="F1076" s="377"/>
    </row>
    <row r="1077" spans="2:6" x14ac:dyDescent="0.2">
      <c r="B1077" s="369" t="s">
        <v>823</v>
      </c>
      <c r="C1077" s="369" t="s">
        <v>820</v>
      </c>
      <c r="D1077" s="369" t="s">
        <v>1752</v>
      </c>
      <c r="E1077" s="385"/>
      <c r="F1077" s="377"/>
    </row>
    <row r="1078" spans="2:6" x14ac:dyDescent="0.2">
      <c r="B1078" s="369" t="s">
        <v>823</v>
      </c>
      <c r="C1078" s="369" t="s">
        <v>820</v>
      </c>
      <c r="D1078" s="369" t="s">
        <v>1753</v>
      </c>
      <c r="E1078" s="385"/>
      <c r="F1078" s="377"/>
    </row>
    <row r="1079" spans="2:6" x14ac:dyDescent="0.2">
      <c r="B1079" s="369" t="s">
        <v>823</v>
      </c>
      <c r="C1079" s="369" t="s">
        <v>820</v>
      </c>
      <c r="D1079" s="369" t="s">
        <v>1754</v>
      </c>
      <c r="E1079" s="385"/>
      <c r="F1079" s="377"/>
    </row>
    <row r="1080" spans="2:6" x14ac:dyDescent="0.2">
      <c r="B1080" s="369" t="s">
        <v>823</v>
      </c>
      <c r="C1080" s="369" t="s">
        <v>820</v>
      </c>
      <c r="D1080" s="369" t="s">
        <v>1755</v>
      </c>
      <c r="E1080" s="385"/>
      <c r="F1080" s="377"/>
    </row>
    <row r="1081" spans="2:6" x14ac:dyDescent="0.2">
      <c r="B1081" s="369" t="s">
        <v>823</v>
      </c>
      <c r="C1081" s="369" t="s">
        <v>820</v>
      </c>
      <c r="D1081" s="369" t="s">
        <v>1756</v>
      </c>
      <c r="E1081" s="385"/>
      <c r="F1081" s="377"/>
    </row>
    <row r="1082" spans="2:6" x14ac:dyDescent="0.2">
      <c r="B1082" s="369" t="s">
        <v>823</v>
      </c>
      <c r="C1082" s="369" t="s">
        <v>820</v>
      </c>
      <c r="D1082" s="369" t="s">
        <v>1757</v>
      </c>
      <c r="E1082" s="385"/>
      <c r="F1082" s="377"/>
    </row>
    <row r="1083" spans="2:6" x14ac:dyDescent="0.2">
      <c r="B1083" s="369" t="s">
        <v>823</v>
      </c>
      <c r="C1083" s="369" t="s">
        <v>820</v>
      </c>
      <c r="D1083" s="369" t="s">
        <v>1758</v>
      </c>
      <c r="E1083" s="385"/>
      <c r="F1083" s="377"/>
    </row>
    <row r="1084" spans="2:6" x14ac:dyDescent="0.2">
      <c r="B1084" s="369" t="s">
        <v>823</v>
      </c>
      <c r="C1084" s="369" t="s">
        <v>820</v>
      </c>
      <c r="D1084" s="369" t="s">
        <v>1759</v>
      </c>
      <c r="E1084" s="385"/>
      <c r="F1084" s="377"/>
    </row>
    <row r="1085" spans="2:6" x14ac:dyDescent="0.2">
      <c r="B1085" s="369" t="s">
        <v>823</v>
      </c>
      <c r="C1085" s="369" t="s">
        <v>820</v>
      </c>
      <c r="D1085" s="369" t="s">
        <v>1760</v>
      </c>
      <c r="E1085" s="385"/>
      <c r="F1085" s="377"/>
    </row>
    <row r="1086" spans="2:6" x14ac:dyDescent="0.2">
      <c r="B1086" s="369" t="s">
        <v>823</v>
      </c>
      <c r="C1086" s="369" t="s">
        <v>820</v>
      </c>
      <c r="D1086" s="369" t="s">
        <v>1761</v>
      </c>
      <c r="E1086" s="385"/>
      <c r="F1086" s="377"/>
    </row>
    <row r="1087" spans="2:6" x14ac:dyDescent="0.2">
      <c r="B1087" s="369" t="s">
        <v>823</v>
      </c>
      <c r="C1087" s="369" t="s">
        <v>820</v>
      </c>
      <c r="D1087" s="369" t="s">
        <v>1762</v>
      </c>
      <c r="E1087" s="385"/>
      <c r="F1087" s="377"/>
    </row>
    <row r="1088" spans="2:6" x14ac:dyDescent="0.2">
      <c r="B1088" s="369" t="s">
        <v>823</v>
      </c>
      <c r="C1088" s="369" t="s">
        <v>820</v>
      </c>
      <c r="D1088" s="369" t="s">
        <v>1763</v>
      </c>
      <c r="E1088" s="385"/>
      <c r="F1088" s="377"/>
    </row>
    <row r="1089" spans="2:6" x14ac:dyDescent="0.2">
      <c r="B1089" s="369" t="s">
        <v>823</v>
      </c>
      <c r="C1089" s="369" t="s">
        <v>820</v>
      </c>
      <c r="D1089" s="369" t="s">
        <v>1764</v>
      </c>
      <c r="E1089" s="385"/>
      <c r="F1089" s="377"/>
    </row>
    <row r="1090" spans="2:6" x14ac:dyDescent="0.2">
      <c r="B1090" s="369" t="s">
        <v>823</v>
      </c>
      <c r="C1090" s="369" t="s">
        <v>820</v>
      </c>
      <c r="D1090" s="369" t="s">
        <v>1765</v>
      </c>
      <c r="E1090" s="385"/>
      <c r="F1090" s="377"/>
    </row>
    <row r="1091" spans="2:6" x14ac:dyDescent="0.2">
      <c r="B1091" s="369" t="s">
        <v>823</v>
      </c>
      <c r="C1091" s="369" t="s">
        <v>820</v>
      </c>
      <c r="D1091" s="369" t="s">
        <v>1766</v>
      </c>
      <c r="E1091" s="385"/>
      <c r="F1091" s="377"/>
    </row>
    <row r="1092" spans="2:6" x14ac:dyDescent="0.2">
      <c r="B1092" s="369" t="s">
        <v>823</v>
      </c>
      <c r="C1092" s="369" t="s">
        <v>820</v>
      </c>
      <c r="D1092" s="369" t="s">
        <v>1767</v>
      </c>
      <c r="E1092" s="385"/>
      <c r="F1092" s="377"/>
    </row>
    <row r="1093" spans="2:6" x14ac:dyDescent="0.2">
      <c r="B1093" s="369" t="s">
        <v>823</v>
      </c>
      <c r="C1093" s="369" t="s">
        <v>820</v>
      </c>
      <c r="D1093" s="369" t="s">
        <v>1768</v>
      </c>
      <c r="E1093" s="385"/>
      <c r="F1093" s="377"/>
    </row>
    <row r="1094" spans="2:6" x14ac:dyDescent="0.2">
      <c r="B1094" s="369" t="s">
        <v>823</v>
      </c>
      <c r="C1094" s="369" t="s">
        <v>820</v>
      </c>
      <c r="D1094" s="369" t="s">
        <v>1769</v>
      </c>
      <c r="E1094" s="385"/>
      <c r="F1094" s="377"/>
    </row>
    <row r="1095" spans="2:6" x14ac:dyDescent="0.2">
      <c r="B1095" s="369" t="s">
        <v>823</v>
      </c>
      <c r="C1095" s="369" t="s">
        <v>820</v>
      </c>
      <c r="D1095" s="369" t="s">
        <v>1770</v>
      </c>
      <c r="E1095" s="385"/>
      <c r="F1095" s="377"/>
    </row>
    <row r="1096" spans="2:6" x14ac:dyDescent="0.2">
      <c r="B1096" s="369" t="s">
        <v>823</v>
      </c>
      <c r="C1096" s="369" t="s">
        <v>820</v>
      </c>
      <c r="D1096" s="369" t="s">
        <v>1771</v>
      </c>
      <c r="E1096" s="385"/>
      <c r="F1096" s="377"/>
    </row>
    <row r="1097" spans="2:6" x14ac:dyDescent="0.2">
      <c r="B1097" s="369" t="s">
        <v>823</v>
      </c>
      <c r="C1097" s="369" t="s">
        <v>820</v>
      </c>
      <c r="D1097" s="369" t="s">
        <v>1772</v>
      </c>
      <c r="E1097" s="385"/>
      <c r="F1097" s="377"/>
    </row>
    <row r="1098" spans="2:6" x14ac:dyDescent="0.2">
      <c r="B1098" s="369" t="s">
        <v>823</v>
      </c>
      <c r="C1098" s="369" t="s">
        <v>820</v>
      </c>
      <c r="D1098" s="369" t="s">
        <v>1773</v>
      </c>
      <c r="E1098" s="385"/>
      <c r="F1098" s="377"/>
    </row>
    <row r="1099" spans="2:6" x14ac:dyDescent="0.2">
      <c r="B1099" s="369" t="s">
        <v>823</v>
      </c>
      <c r="C1099" s="369" t="s">
        <v>820</v>
      </c>
      <c r="D1099" s="369" t="s">
        <v>1774</v>
      </c>
      <c r="E1099" s="385"/>
      <c r="F1099" s="377"/>
    </row>
    <row r="1100" spans="2:6" x14ac:dyDescent="0.2">
      <c r="B1100" s="369" t="s">
        <v>823</v>
      </c>
      <c r="C1100" s="369" t="s">
        <v>820</v>
      </c>
      <c r="D1100" s="369" t="s">
        <v>1775</v>
      </c>
      <c r="E1100" s="385"/>
      <c r="F1100" s="377"/>
    </row>
    <row r="1101" spans="2:6" x14ac:dyDescent="0.2">
      <c r="B1101" s="369" t="s">
        <v>823</v>
      </c>
      <c r="C1101" s="369" t="s">
        <v>820</v>
      </c>
      <c r="D1101" s="369" t="s">
        <v>1776</v>
      </c>
      <c r="E1101" s="385"/>
      <c r="F1101" s="377"/>
    </row>
    <row r="1102" spans="2:6" x14ac:dyDescent="0.2">
      <c r="B1102" s="369" t="s">
        <v>823</v>
      </c>
      <c r="C1102" s="369" t="s">
        <v>820</v>
      </c>
      <c r="D1102" s="369" t="s">
        <v>1777</v>
      </c>
      <c r="E1102" s="385"/>
      <c r="F1102" s="377"/>
    </row>
    <row r="1103" spans="2:6" x14ac:dyDescent="0.2">
      <c r="B1103" s="369" t="s">
        <v>823</v>
      </c>
      <c r="C1103" s="369" t="s">
        <v>820</v>
      </c>
      <c r="D1103" s="369" t="s">
        <v>1778</v>
      </c>
      <c r="E1103" s="385"/>
      <c r="F1103" s="377"/>
    </row>
    <row r="1104" spans="2:6" x14ac:dyDescent="0.2">
      <c r="B1104" s="369" t="s">
        <v>823</v>
      </c>
      <c r="C1104" s="369" t="s">
        <v>820</v>
      </c>
      <c r="D1104" s="369" t="s">
        <v>1779</v>
      </c>
      <c r="E1104" s="385"/>
      <c r="F1104" s="377"/>
    </row>
    <row r="1105" spans="2:6" x14ac:dyDescent="0.2">
      <c r="B1105" s="369" t="s">
        <v>823</v>
      </c>
      <c r="C1105" s="369" t="s">
        <v>820</v>
      </c>
      <c r="D1105" s="369" t="s">
        <v>1780</v>
      </c>
      <c r="E1105" s="385"/>
      <c r="F1105" s="377"/>
    </row>
    <row r="1106" spans="2:6" x14ac:dyDescent="0.2">
      <c r="B1106" s="369" t="s">
        <v>823</v>
      </c>
      <c r="C1106" s="369" t="s">
        <v>820</v>
      </c>
      <c r="D1106" s="369" t="s">
        <v>1781</v>
      </c>
      <c r="E1106" s="385"/>
      <c r="F1106" s="377"/>
    </row>
    <row r="1107" spans="2:6" x14ac:dyDescent="0.2">
      <c r="B1107" s="369" t="s">
        <v>823</v>
      </c>
      <c r="C1107" s="369" t="s">
        <v>820</v>
      </c>
      <c r="D1107" s="369" t="s">
        <v>1782</v>
      </c>
      <c r="E1107" s="385"/>
      <c r="F1107" s="377"/>
    </row>
    <row r="1108" spans="2:6" x14ac:dyDescent="0.2">
      <c r="B1108" s="369" t="s">
        <v>823</v>
      </c>
      <c r="C1108" s="369" t="s">
        <v>820</v>
      </c>
      <c r="D1108" s="369" t="s">
        <v>1783</v>
      </c>
      <c r="E1108" s="385"/>
      <c r="F1108" s="377"/>
    </row>
    <row r="1109" spans="2:6" x14ac:dyDescent="0.2">
      <c r="B1109" s="369" t="s">
        <v>823</v>
      </c>
      <c r="C1109" s="369" t="s">
        <v>820</v>
      </c>
      <c r="D1109" s="369" t="s">
        <v>1784</v>
      </c>
      <c r="E1109" s="385"/>
      <c r="F1109" s="377"/>
    </row>
    <row r="1110" spans="2:6" x14ac:dyDescent="0.2">
      <c r="B1110" s="369" t="s">
        <v>823</v>
      </c>
      <c r="C1110" s="369" t="s">
        <v>820</v>
      </c>
      <c r="D1110" s="369" t="s">
        <v>1785</v>
      </c>
      <c r="E1110" s="385"/>
      <c r="F1110" s="377"/>
    </row>
    <row r="1111" spans="2:6" x14ac:dyDescent="0.2">
      <c r="B1111" s="369" t="s">
        <v>823</v>
      </c>
      <c r="C1111" s="369" t="s">
        <v>820</v>
      </c>
      <c r="D1111" s="369" t="s">
        <v>1786</v>
      </c>
      <c r="E1111" s="385"/>
      <c r="F1111" s="377"/>
    </row>
    <row r="1112" spans="2:6" x14ac:dyDescent="0.2">
      <c r="B1112" s="369" t="s">
        <v>823</v>
      </c>
      <c r="C1112" s="369" t="s">
        <v>820</v>
      </c>
      <c r="D1112" s="369" t="s">
        <v>1787</v>
      </c>
      <c r="E1112" s="385"/>
      <c r="F1112" s="377"/>
    </row>
    <row r="1113" spans="2:6" x14ac:dyDescent="0.2">
      <c r="B1113" s="369" t="s">
        <v>823</v>
      </c>
      <c r="C1113" s="369" t="s">
        <v>820</v>
      </c>
      <c r="D1113" s="369" t="s">
        <v>1788</v>
      </c>
      <c r="E1113" s="385"/>
      <c r="F1113" s="377"/>
    </row>
    <row r="1114" spans="2:6" x14ac:dyDescent="0.2">
      <c r="B1114" s="369" t="s">
        <v>823</v>
      </c>
      <c r="C1114" s="369" t="s">
        <v>820</v>
      </c>
      <c r="D1114" s="369" t="s">
        <v>1789</v>
      </c>
      <c r="E1114" s="385"/>
      <c r="F1114" s="377"/>
    </row>
    <row r="1115" spans="2:6" x14ac:dyDescent="0.2">
      <c r="B1115" s="369" t="s">
        <v>823</v>
      </c>
      <c r="C1115" s="369" t="s">
        <v>820</v>
      </c>
      <c r="D1115" s="369" t="s">
        <v>1790</v>
      </c>
      <c r="E1115" s="385"/>
      <c r="F1115" s="377"/>
    </row>
    <row r="1116" spans="2:6" x14ac:dyDescent="0.2">
      <c r="B1116" s="369" t="s">
        <v>823</v>
      </c>
      <c r="C1116" s="369" t="s">
        <v>820</v>
      </c>
      <c r="D1116" s="369" t="s">
        <v>1791</v>
      </c>
      <c r="E1116" s="385"/>
      <c r="F1116" s="377"/>
    </row>
    <row r="1117" spans="2:6" x14ac:dyDescent="0.2">
      <c r="B1117" s="369" t="s">
        <v>823</v>
      </c>
      <c r="C1117" s="369" t="s">
        <v>820</v>
      </c>
      <c r="D1117" s="369" t="s">
        <v>1792</v>
      </c>
      <c r="E1117" s="385"/>
      <c r="F1117" s="377"/>
    </row>
    <row r="1118" spans="2:6" x14ac:dyDescent="0.2">
      <c r="B1118" s="369" t="s">
        <v>823</v>
      </c>
      <c r="C1118" s="369" t="s">
        <v>820</v>
      </c>
      <c r="D1118" s="369" t="s">
        <v>1793</v>
      </c>
      <c r="E1118" s="385"/>
      <c r="F1118" s="377"/>
    </row>
    <row r="1119" spans="2:6" x14ac:dyDescent="0.2">
      <c r="B1119" s="369" t="s">
        <v>823</v>
      </c>
      <c r="C1119" s="369" t="s">
        <v>820</v>
      </c>
      <c r="D1119" s="369" t="s">
        <v>1794</v>
      </c>
      <c r="E1119" s="385"/>
      <c r="F1119" s="377"/>
    </row>
    <row r="1120" spans="2:6" x14ac:dyDescent="0.2">
      <c r="B1120" s="369" t="s">
        <v>823</v>
      </c>
      <c r="C1120" s="369" t="s">
        <v>820</v>
      </c>
      <c r="D1120" s="369" t="s">
        <v>1795</v>
      </c>
      <c r="E1120" s="385"/>
      <c r="F1120" s="377"/>
    </row>
    <row r="1121" spans="2:6" x14ac:dyDescent="0.2">
      <c r="B1121" s="369" t="s">
        <v>823</v>
      </c>
      <c r="C1121" s="369" t="s">
        <v>820</v>
      </c>
      <c r="D1121" s="369" t="s">
        <v>1796</v>
      </c>
      <c r="E1121" s="385"/>
      <c r="F1121" s="377"/>
    </row>
    <row r="1122" spans="2:6" x14ac:dyDescent="0.2">
      <c r="B1122" s="369" t="s">
        <v>823</v>
      </c>
      <c r="C1122" s="369" t="s">
        <v>820</v>
      </c>
      <c r="D1122" s="369" t="s">
        <v>1797</v>
      </c>
      <c r="E1122" s="385"/>
      <c r="F1122" s="377"/>
    </row>
    <row r="1123" spans="2:6" x14ac:dyDescent="0.2">
      <c r="B1123" s="369" t="s">
        <v>823</v>
      </c>
      <c r="C1123" s="369" t="s">
        <v>820</v>
      </c>
      <c r="D1123" s="369" t="s">
        <v>1798</v>
      </c>
      <c r="E1123" s="385"/>
      <c r="F1123" s="377"/>
    </row>
    <row r="1124" spans="2:6" x14ac:dyDescent="0.2">
      <c r="B1124" s="369" t="s">
        <v>823</v>
      </c>
      <c r="C1124" s="369" t="s">
        <v>820</v>
      </c>
      <c r="D1124" s="369" t="s">
        <v>1799</v>
      </c>
      <c r="E1124" s="385"/>
      <c r="F1124" s="377"/>
    </row>
    <row r="1125" spans="2:6" x14ac:dyDescent="0.2">
      <c r="B1125" s="369" t="s">
        <v>823</v>
      </c>
      <c r="C1125" s="369" t="s">
        <v>820</v>
      </c>
      <c r="D1125" s="369" t="s">
        <v>1800</v>
      </c>
      <c r="E1125" s="385"/>
      <c r="F1125" s="377"/>
    </row>
    <row r="1126" spans="2:6" x14ac:dyDescent="0.2">
      <c r="B1126" s="369" t="s">
        <v>823</v>
      </c>
      <c r="C1126" s="369" t="s">
        <v>820</v>
      </c>
      <c r="D1126" s="369" t="s">
        <v>1801</v>
      </c>
      <c r="E1126" s="385"/>
      <c r="F1126" s="377"/>
    </row>
    <row r="1127" spans="2:6" x14ac:dyDescent="0.2">
      <c r="B1127" s="369" t="s">
        <v>823</v>
      </c>
      <c r="C1127" s="369" t="s">
        <v>820</v>
      </c>
      <c r="D1127" s="369" t="s">
        <v>1802</v>
      </c>
      <c r="E1127" s="385"/>
      <c r="F1127" s="377"/>
    </row>
    <row r="1128" spans="2:6" x14ac:dyDescent="0.2">
      <c r="B1128" s="369" t="s">
        <v>823</v>
      </c>
      <c r="C1128" s="369" t="s">
        <v>820</v>
      </c>
      <c r="D1128" s="369" t="s">
        <v>1803</v>
      </c>
      <c r="E1128" s="385"/>
      <c r="F1128" s="377"/>
    </row>
    <row r="1129" spans="2:6" x14ac:dyDescent="0.2">
      <c r="B1129" s="369" t="s">
        <v>823</v>
      </c>
      <c r="C1129" s="369" t="s">
        <v>820</v>
      </c>
      <c r="D1129" s="369" t="s">
        <v>1804</v>
      </c>
      <c r="E1129" s="385"/>
      <c r="F1129" s="377"/>
    </row>
    <row r="1130" spans="2:6" x14ac:dyDescent="0.2">
      <c r="B1130" s="369" t="s">
        <v>823</v>
      </c>
      <c r="C1130" s="369" t="s">
        <v>820</v>
      </c>
      <c r="D1130" s="369" t="s">
        <v>1805</v>
      </c>
      <c r="E1130" s="385"/>
      <c r="F1130" s="377"/>
    </row>
    <row r="1131" spans="2:6" x14ac:dyDescent="0.2">
      <c r="B1131" s="369" t="s">
        <v>823</v>
      </c>
      <c r="C1131" s="369" t="s">
        <v>820</v>
      </c>
      <c r="D1131" s="369" t="s">
        <v>1806</v>
      </c>
      <c r="E1131" s="385"/>
      <c r="F1131" s="377"/>
    </row>
    <row r="1132" spans="2:6" x14ac:dyDescent="0.2">
      <c r="B1132" s="369" t="s">
        <v>823</v>
      </c>
      <c r="C1132" s="369" t="s">
        <v>820</v>
      </c>
      <c r="D1132" s="369" t="s">
        <v>1807</v>
      </c>
      <c r="E1132" s="385"/>
      <c r="F1132" s="377"/>
    </row>
    <row r="1133" spans="2:6" x14ac:dyDescent="0.2">
      <c r="B1133" s="369" t="s">
        <v>823</v>
      </c>
      <c r="C1133" s="369" t="s">
        <v>820</v>
      </c>
      <c r="D1133" s="369" t="s">
        <v>1808</v>
      </c>
      <c r="E1133" s="385"/>
      <c r="F1133" s="377"/>
    </row>
    <row r="1134" spans="2:6" x14ac:dyDescent="0.2">
      <c r="B1134" s="369" t="s">
        <v>823</v>
      </c>
      <c r="C1134" s="369" t="s">
        <v>820</v>
      </c>
      <c r="D1134" s="369" t="s">
        <v>1809</v>
      </c>
      <c r="E1134" s="385"/>
      <c r="F1134" s="377"/>
    </row>
    <row r="1135" spans="2:6" x14ac:dyDescent="0.2">
      <c r="B1135" s="369" t="s">
        <v>823</v>
      </c>
      <c r="C1135" s="369" t="s">
        <v>820</v>
      </c>
      <c r="D1135" s="369" t="s">
        <v>1810</v>
      </c>
      <c r="E1135" s="385"/>
      <c r="F1135" s="377"/>
    </row>
    <row r="1136" spans="2:6" x14ac:dyDescent="0.2">
      <c r="B1136" s="369" t="s">
        <v>823</v>
      </c>
      <c r="C1136" s="369" t="s">
        <v>820</v>
      </c>
      <c r="D1136" s="369" t="s">
        <v>1811</v>
      </c>
      <c r="E1136" s="385"/>
      <c r="F1136" s="377"/>
    </row>
    <row r="1137" spans="2:6" x14ac:dyDescent="0.2">
      <c r="B1137" s="369" t="s">
        <v>823</v>
      </c>
      <c r="C1137" s="369" t="s">
        <v>820</v>
      </c>
      <c r="D1137" s="369" t="s">
        <v>1812</v>
      </c>
      <c r="E1137" s="385"/>
      <c r="F1137" s="377"/>
    </row>
    <row r="1138" spans="2:6" x14ac:dyDescent="0.2">
      <c r="B1138" s="369" t="s">
        <v>823</v>
      </c>
      <c r="C1138" s="369" t="s">
        <v>820</v>
      </c>
      <c r="D1138" s="369" t="s">
        <v>1813</v>
      </c>
      <c r="E1138" s="385"/>
      <c r="F1138" s="377"/>
    </row>
    <row r="1139" spans="2:6" x14ac:dyDescent="0.2">
      <c r="B1139" s="369" t="s">
        <v>823</v>
      </c>
      <c r="C1139" s="369" t="s">
        <v>820</v>
      </c>
      <c r="D1139" s="369" t="s">
        <v>1814</v>
      </c>
      <c r="E1139" s="385"/>
      <c r="F1139" s="377"/>
    </row>
    <row r="1140" spans="2:6" x14ac:dyDescent="0.2">
      <c r="B1140" s="369" t="s">
        <v>823</v>
      </c>
      <c r="C1140" s="369" t="s">
        <v>820</v>
      </c>
      <c r="D1140" s="369" t="s">
        <v>1815</v>
      </c>
      <c r="E1140" s="385"/>
      <c r="F1140" s="377"/>
    </row>
    <row r="1141" spans="2:6" x14ac:dyDescent="0.2">
      <c r="B1141" s="369" t="s">
        <v>823</v>
      </c>
      <c r="C1141" s="369" t="s">
        <v>820</v>
      </c>
      <c r="D1141" s="369" t="s">
        <v>1816</v>
      </c>
      <c r="E1141" s="385"/>
      <c r="F1141" s="377"/>
    </row>
    <row r="1142" spans="2:6" x14ac:dyDescent="0.2">
      <c r="B1142" s="369" t="s">
        <v>823</v>
      </c>
      <c r="C1142" s="369" t="s">
        <v>820</v>
      </c>
      <c r="D1142" s="369" t="s">
        <v>1817</v>
      </c>
      <c r="E1142" s="385"/>
      <c r="F1142" s="377"/>
    </row>
    <row r="1143" spans="2:6" x14ac:dyDescent="0.2">
      <c r="B1143" s="369" t="s">
        <v>823</v>
      </c>
      <c r="C1143" s="369" t="s">
        <v>820</v>
      </c>
      <c r="D1143" s="369" t="s">
        <v>1818</v>
      </c>
      <c r="E1143" s="385"/>
      <c r="F1143" s="377"/>
    </row>
    <row r="1144" spans="2:6" x14ac:dyDescent="0.2">
      <c r="B1144" s="369" t="s">
        <v>823</v>
      </c>
      <c r="C1144" s="369" t="s">
        <v>820</v>
      </c>
      <c r="D1144" s="369" t="s">
        <v>1819</v>
      </c>
      <c r="E1144" s="385"/>
      <c r="F1144" s="377"/>
    </row>
    <row r="1145" spans="2:6" x14ac:dyDescent="0.2">
      <c r="B1145" s="369" t="s">
        <v>823</v>
      </c>
      <c r="C1145" s="369" t="s">
        <v>820</v>
      </c>
      <c r="D1145" s="369" t="s">
        <v>1820</v>
      </c>
      <c r="E1145" s="385"/>
      <c r="F1145" s="377"/>
    </row>
    <row r="1146" spans="2:6" x14ac:dyDescent="0.2">
      <c r="B1146" s="369" t="s">
        <v>823</v>
      </c>
      <c r="C1146" s="369" t="s">
        <v>820</v>
      </c>
      <c r="D1146" s="369" t="s">
        <v>1821</v>
      </c>
      <c r="E1146" s="385"/>
      <c r="F1146" s="377"/>
    </row>
    <row r="1147" spans="2:6" x14ac:dyDescent="0.2">
      <c r="B1147" s="369" t="s">
        <v>823</v>
      </c>
      <c r="C1147" s="369" t="s">
        <v>820</v>
      </c>
      <c r="D1147" s="369" t="s">
        <v>1822</v>
      </c>
      <c r="E1147" s="385"/>
      <c r="F1147" s="377"/>
    </row>
    <row r="1148" spans="2:6" x14ac:dyDescent="0.2">
      <c r="B1148" s="369" t="s">
        <v>823</v>
      </c>
      <c r="C1148" s="369" t="s">
        <v>820</v>
      </c>
      <c r="D1148" s="369" t="s">
        <v>1823</v>
      </c>
      <c r="E1148" s="385"/>
      <c r="F1148" s="377"/>
    </row>
    <row r="1149" spans="2:6" x14ac:dyDescent="0.2">
      <c r="B1149" s="369" t="s">
        <v>823</v>
      </c>
      <c r="C1149" s="369" t="s">
        <v>820</v>
      </c>
      <c r="D1149" s="369" t="s">
        <v>1824</v>
      </c>
      <c r="E1149" s="385"/>
      <c r="F1149" s="377"/>
    </row>
    <row r="1150" spans="2:6" x14ac:dyDescent="0.2">
      <c r="B1150" s="369" t="s">
        <v>823</v>
      </c>
      <c r="C1150" s="369" t="s">
        <v>820</v>
      </c>
      <c r="D1150" s="369" t="s">
        <v>1825</v>
      </c>
      <c r="E1150" s="385"/>
      <c r="F1150" s="377"/>
    </row>
    <row r="1151" spans="2:6" x14ac:dyDescent="0.2">
      <c r="B1151" s="369" t="s">
        <v>823</v>
      </c>
      <c r="C1151" s="369" t="s">
        <v>820</v>
      </c>
      <c r="D1151" s="369" t="s">
        <v>1826</v>
      </c>
      <c r="E1151" s="385"/>
      <c r="F1151" s="377"/>
    </row>
    <row r="1152" spans="2:6" x14ac:dyDescent="0.2">
      <c r="B1152" s="369" t="s">
        <v>823</v>
      </c>
      <c r="C1152" s="369" t="s">
        <v>820</v>
      </c>
      <c r="D1152" s="369" t="s">
        <v>1827</v>
      </c>
      <c r="E1152" s="385"/>
      <c r="F1152" s="377"/>
    </row>
    <row r="1153" spans="2:6" x14ac:dyDescent="0.2">
      <c r="B1153" s="369" t="s">
        <v>823</v>
      </c>
      <c r="C1153" s="369" t="s">
        <v>820</v>
      </c>
      <c r="D1153" s="369" t="s">
        <v>1828</v>
      </c>
      <c r="E1153" s="385"/>
      <c r="F1153" s="377"/>
    </row>
    <row r="1154" spans="2:6" x14ac:dyDescent="0.2">
      <c r="B1154" s="369" t="s">
        <v>823</v>
      </c>
      <c r="C1154" s="369" t="s">
        <v>820</v>
      </c>
      <c r="D1154" s="369" t="s">
        <v>1829</v>
      </c>
      <c r="E1154" s="385"/>
      <c r="F1154" s="377"/>
    </row>
    <row r="1155" spans="2:6" x14ac:dyDescent="0.2">
      <c r="B1155" s="369" t="s">
        <v>823</v>
      </c>
      <c r="C1155" s="369" t="s">
        <v>820</v>
      </c>
      <c r="D1155" s="369" t="s">
        <v>1830</v>
      </c>
      <c r="E1155" s="385"/>
      <c r="F1155" s="377"/>
    </row>
    <row r="1156" spans="2:6" x14ac:dyDescent="0.2">
      <c r="B1156" s="369" t="s">
        <v>823</v>
      </c>
      <c r="C1156" s="369" t="s">
        <v>820</v>
      </c>
      <c r="D1156" s="369" t="s">
        <v>1831</v>
      </c>
      <c r="E1156" s="385"/>
      <c r="F1156" s="377"/>
    </row>
    <row r="1157" spans="2:6" x14ac:dyDescent="0.2">
      <c r="B1157" s="369" t="s">
        <v>823</v>
      </c>
      <c r="C1157" s="369" t="s">
        <v>820</v>
      </c>
      <c r="D1157" s="369" t="s">
        <v>1832</v>
      </c>
      <c r="E1157" s="385"/>
      <c r="F1157" s="377"/>
    </row>
    <row r="1158" spans="2:6" x14ac:dyDescent="0.2">
      <c r="B1158" s="369" t="s">
        <v>823</v>
      </c>
      <c r="C1158" s="369" t="s">
        <v>820</v>
      </c>
      <c r="D1158" s="369" t="s">
        <v>1833</v>
      </c>
      <c r="E1158" s="385"/>
      <c r="F1158" s="377"/>
    </row>
    <row r="1159" spans="2:6" x14ac:dyDescent="0.2">
      <c r="B1159" s="369" t="s">
        <v>823</v>
      </c>
      <c r="C1159" s="369" t="s">
        <v>820</v>
      </c>
      <c r="D1159" s="369" t="s">
        <v>1834</v>
      </c>
      <c r="E1159" s="385"/>
      <c r="F1159" s="377"/>
    </row>
    <row r="1160" spans="2:6" x14ac:dyDescent="0.2">
      <c r="B1160" s="369" t="s">
        <v>823</v>
      </c>
      <c r="C1160" s="369" t="s">
        <v>820</v>
      </c>
      <c r="D1160" s="369" t="s">
        <v>1835</v>
      </c>
      <c r="E1160" s="385"/>
      <c r="F1160" s="377"/>
    </row>
    <row r="1161" spans="2:6" x14ac:dyDescent="0.2">
      <c r="B1161" s="369" t="s">
        <v>823</v>
      </c>
      <c r="C1161" s="369" t="s">
        <v>820</v>
      </c>
      <c r="D1161" s="369" t="s">
        <v>1836</v>
      </c>
      <c r="E1161" s="385"/>
      <c r="F1161" s="377"/>
    </row>
    <row r="1162" spans="2:6" x14ac:dyDescent="0.2">
      <c r="B1162" s="369" t="s">
        <v>823</v>
      </c>
      <c r="C1162" s="369" t="s">
        <v>820</v>
      </c>
      <c r="D1162" s="369" t="s">
        <v>1837</v>
      </c>
      <c r="E1162" s="385"/>
      <c r="F1162" s="377"/>
    </row>
    <row r="1163" spans="2:6" x14ac:dyDescent="0.2">
      <c r="B1163" s="369" t="s">
        <v>823</v>
      </c>
      <c r="C1163" s="369" t="s">
        <v>820</v>
      </c>
      <c r="D1163" s="369" t="s">
        <v>1838</v>
      </c>
      <c r="E1163" s="385"/>
      <c r="F1163" s="377"/>
    </row>
    <row r="1164" spans="2:6" x14ac:dyDescent="0.2">
      <c r="B1164" s="369" t="s">
        <v>823</v>
      </c>
      <c r="C1164" s="369" t="s">
        <v>820</v>
      </c>
      <c r="D1164" s="369" t="s">
        <v>1839</v>
      </c>
      <c r="E1164" s="385"/>
      <c r="F1164" s="377"/>
    </row>
    <row r="1165" spans="2:6" x14ac:dyDescent="0.2">
      <c r="B1165" s="369" t="s">
        <v>823</v>
      </c>
      <c r="C1165" s="369" t="s">
        <v>820</v>
      </c>
      <c r="D1165" s="369" t="s">
        <v>1840</v>
      </c>
      <c r="E1165" s="385"/>
      <c r="F1165" s="377"/>
    </row>
    <row r="1166" spans="2:6" x14ac:dyDescent="0.2">
      <c r="B1166" s="369" t="s">
        <v>823</v>
      </c>
      <c r="C1166" s="369" t="s">
        <v>820</v>
      </c>
      <c r="D1166" s="369" t="s">
        <v>1841</v>
      </c>
      <c r="E1166" s="385"/>
      <c r="F1166" s="377"/>
    </row>
    <row r="1167" spans="2:6" x14ac:dyDescent="0.2">
      <c r="B1167" s="369" t="s">
        <v>823</v>
      </c>
      <c r="C1167" s="369" t="s">
        <v>820</v>
      </c>
      <c r="D1167" s="369" t="s">
        <v>1842</v>
      </c>
      <c r="E1167" s="385"/>
      <c r="F1167" s="377"/>
    </row>
    <row r="1168" spans="2:6" x14ac:dyDescent="0.2">
      <c r="B1168" s="369" t="s">
        <v>823</v>
      </c>
      <c r="C1168" s="369" t="s">
        <v>820</v>
      </c>
      <c r="D1168" s="369" t="s">
        <v>1843</v>
      </c>
      <c r="E1168" s="385"/>
      <c r="F1168" s="377"/>
    </row>
    <row r="1169" spans="2:6" x14ac:dyDescent="0.2">
      <c r="B1169" s="369" t="s">
        <v>823</v>
      </c>
      <c r="C1169" s="369" t="s">
        <v>820</v>
      </c>
      <c r="D1169" s="369" t="s">
        <v>1844</v>
      </c>
      <c r="E1169" s="385"/>
      <c r="F1169" s="377"/>
    </row>
    <row r="1170" spans="2:6" x14ac:dyDescent="0.2">
      <c r="B1170" s="369" t="s">
        <v>823</v>
      </c>
      <c r="C1170" s="369" t="s">
        <v>820</v>
      </c>
      <c r="D1170" s="369" t="s">
        <v>1845</v>
      </c>
      <c r="E1170" s="385"/>
      <c r="F1170" s="377"/>
    </row>
    <row r="1171" spans="2:6" x14ac:dyDescent="0.2">
      <c r="B1171" s="369" t="s">
        <v>823</v>
      </c>
      <c r="C1171" s="369" t="s">
        <v>820</v>
      </c>
      <c r="D1171" s="369" t="s">
        <v>1846</v>
      </c>
      <c r="E1171" s="385"/>
      <c r="F1171" s="377"/>
    </row>
    <row r="1172" spans="2:6" x14ac:dyDescent="0.2">
      <c r="B1172" s="369" t="s">
        <v>823</v>
      </c>
      <c r="C1172" s="369" t="s">
        <v>820</v>
      </c>
      <c r="D1172" s="369" t="s">
        <v>1847</v>
      </c>
      <c r="E1172" s="385"/>
      <c r="F1172" s="377"/>
    </row>
    <row r="1173" spans="2:6" x14ac:dyDescent="0.2">
      <c r="B1173" s="369" t="s">
        <v>823</v>
      </c>
      <c r="C1173" s="369" t="s">
        <v>820</v>
      </c>
      <c r="D1173" s="369" t="s">
        <v>1848</v>
      </c>
      <c r="E1173" s="385"/>
      <c r="F1173" s="377"/>
    </row>
    <row r="1174" spans="2:6" x14ac:dyDescent="0.2">
      <c r="B1174" s="369" t="s">
        <v>823</v>
      </c>
      <c r="C1174" s="369" t="s">
        <v>820</v>
      </c>
      <c r="D1174" s="369" t="s">
        <v>1849</v>
      </c>
      <c r="E1174" s="385"/>
      <c r="F1174" s="377"/>
    </row>
    <row r="1175" spans="2:6" x14ac:dyDescent="0.2">
      <c r="B1175" s="369" t="s">
        <v>823</v>
      </c>
      <c r="C1175" s="369" t="s">
        <v>820</v>
      </c>
      <c r="D1175" s="369" t="s">
        <v>1850</v>
      </c>
      <c r="E1175" s="385"/>
      <c r="F1175" s="377"/>
    </row>
    <row r="1176" spans="2:6" x14ac:dyDescent="0.2">
      <c r="B1176" s="369" t="s">
        <v>823</v>
      </c>
      <c r="C1176" s="369" t="s">
        <v>820</v>
      </c>
      <c r="D1176" s="369" t="s">
        <v>1851</v>
      </c>
      <c r="E1176" s="385"/>
      <c r="F1176" s="377"/>
    </row>
    <row r="1177" spans="2:6" x14ac:dyDescent="0.2">
      <c r="B1177" s="369" t="s">
        <v>823</v>
      </c>
      <c r="C1177" s="369" t="s">
        <v>820</v>
      </c>
      <c r="D1177" s="369" t="s">
        <v>1852</v>
      </c>
      <c r="E1177" s="385"/>
      <c r="F1177" s="377"/>
    </row>
    <row r="1178" spans="2:6" x14ac:dyDescent="0.2">
      <c r="B1178" s="369" t="s">
        <v>823</v>
      </c>
      <c r="C1178" s="369" t="s">
        <v>820</v>
      </c>
      <c r="D1178" s="369" t="s">
        <v>1853</v>
      </c>
      <c r="E1178" s="385"/>
      <c r="F1178" s="377"/>
    </row>
    <row r="1179" spans="2:6" x14ac:dyDescent="0.2">
      <c r="B1179" s="369" t="s">
        <v>823</v>
      </c>
      <c r="C1179" s="369" t="s">
        <v>820</v>
      </c>
      <c r="D1179" s="369" t="s">
        <v>1854</v>
      </c>
      <c r="E1179" s="385"/>
      <c r="F1179" s="377"/>
    </row>
    <row r="1180" spans="2:6" x14ac:dyDescent="0.2">
      <c r="B1180" s="369" t="s">
        <v>823</v>
      </c>
      <c r="C1180" s="369" t="s">
        <v>820</v>
      </c>
      <c r="D1180" s="369" t="s">
        <v>1855</v>
      </c>
      <c r="E1180" s="385"/>
      <c r="F1180" s="377"/>
    </row>
    <row r="1181" spans="2:6" x14ac:dyDescent="0.2">
      <c r="B1181" s="369" t="s">
        <v>823</v>
      </c>
      <c r="C1181" s="369" t="s">
        <v>820</v>
      </c>
      <c r="D1181" s="369" t="s">
        <v>1856</v>
      </c>
      <c r="E1181" s="385"/>
      <c r="F1181" s="377"/>
    </row>
    <row r="1182" spans="2:6" x14ac:dyDescent="0.2">
      <c r="B1182" s="369" t="s">
        <v>823</v>
      </c>
      <c r="C1182" s="369" t="s">
        <v>820</v>
      </c>
      <c r="D1182" s="369" t="s">
        <v>1857</v>
      </c>
      <c r="E1182" s="385"/>
      <c r="F1182" s="377"/>
    </row>
    <row r="1183" spans="2:6" x14ac:dyDescent="0.2">
      <c r="B1183" s="369" t="s">
        <v>823</v>
      </c>
      <c r="C1183" s="369" t="s">
        <v>820</v>
      </c>
      <c r="D1183" s="369" t="s">
        <v>1858</v>
      </c>
      <c r="E1183" s="385"/>
      <c r="F1183" s="377"/>
    </row>
    <row r="1184" spans="2:6" x14ac:dyDescent="0.2">
      <c r="B1184" s="369" t="s">
        <v>823</v>
      </c>
      <c r="C1184" s="369" t="s">
        <v>820</v>
      </c>
      <c r="D1184" s="369" t="s">
        <v>1859</v>
      </c>
      <c r="E1184" s="385"/>
      <c r="F1184" s="377"/>
    </row>
    <row r="1185" spans="2:6" x14ac:dyDescent="0.2">
      <c r="B1185" s="369" t="s">
        <v>823</v>
      </c>
      <c r="C1185" s="369" t="s">
        <v>820</v>
      </c>
      <c r="D1185" s="369" t="s">
        <v>1860</v>
      </c>
      <c r="E1185" s="385"/>
      <c r="F1185" s="377"/>
    </row>
    <row r="1186" spans="2:6" x14ac:dyDescent="0.2">
      <c r="B1186" s="369" t="s">
        <v>823</v>
      </c>
      <c r="C1186" s="369" t="s">
        <v>820</v>
      </c>
      <c r="D1186" s="369" t="s">
        <v>1861</v>
      </c>
      <c r="E1186" s="385"/>
      <c r="F1186" s="377"/>
    </row>
    <row r="1187" spans="2:6" x14ac:dyDescent="0.2">
      <c r="B1187" s="369" t="s">
        <v>823</v>
      </c>
      <c r="C1187" s="369" t="s">
        <v>820</v>
      </c>
      <c r="D1187" s="369" t="s">
        <v>1862</v>
      </c>
      <c r="E1187" s="385"/>
      <c r="F1187" s="377"/>
    </row>
    <row r="1188" spans="2:6" x14ac:dyDescent="0.2">
      <c r="B1188" s="369" t="s">
        <v>823</v>
      </c>
      <c r="C1188" s="369" t="s">
        <v>820</v>
      </c>
      <c r="D1188" s="369" t="s">
        <v>1863</v>
      </c>
      <c r="E1188" s="385"/>
      <c r="F1188" s="377"/>
    </row>
    <row r="1189" spans="2:6" x14ac:dyDescent="0.2">
      <c r="B1189" s="369" t="s">
        <v>823</v>
      </c>
      <c r="C1189" s="369" t="s">
        <v>820</v>
      </c>
      <c r="D1189" s="369" t="s">
        <v>1864</v>
      </c>
      <c r="E1189" s="385"/>
      <c r="F1189" s="377"/>
    </row>
    <row r="1190" spans="2:6" x14ac:dyDescent="0.2">
      <c r="B1190" s="369" t="s">
        <v>823</v>
      </c>
      <c r="C1190" s="369" t="s">
        <v>820</v>
      </c>
      <c r="D1190" s="369" t="s">
        <v>1865</v>
      </c>
      <c r="E1190" s="385"/>
      <c r="F1190" s="377"/>
    </row>
    <row r="1191" spans="2:6" x14ac:dyDescent="0.2">
      <c r="B1191" s="369" t="s">
        <v>823</v>
      </c>
      <c r="C1191" s="369" t="s">
        <v>820</v>
      </c>
      <c r="D1191" s="369" t="s">
        <v>1866</v>
      </c>
      <c r="E1191" s="385"/>
      <c r="F1191" s="377"/>
    </row>
    <row r="1192" spans="2:6" x14ac:dyDescent="0.2">
      <c r="B1192" s="369" t="s">
        <v>823</v>
      </c>
      <c r="C1192" s="369" t="s">
        <v>820</v>
      </c>
      <c r="D1192" s="369" t="s">
        <v>1867</v>
      </c>
      <c r="E1192" s="385"/>
      <c r="F1192" s="377"/>
    </row>
    <row r="1193" spans="2:6" x14ac:dyDescent="0.2">
      <c r="B1193" s="369" t="s">
        <v>823</v>
      </c>
      <c r="C1193" s="369" t="s">
        <v>820</v>
      </c>
      <c r="D1193" s="369" t="s">
        <v>1868</v>
      </c>
      <c r="E1193" s="385"/>
      <c r="F1193" s="377"/>
    </row>
    <row r="1194" spans="2:6" x14ac:dyDescent="0.2">
      <c r="B1194" s="369" t="s">
        <v>823</v>
      </c>
      <c r="C1194" s="369" t="s">
        <v>820</v>
      </c>
      <c r="D1194" s="369" t="s">
        <v>1869</v>
      </c>
      <c r="E1194" s="385"/>
      <c r="F1194" s="377"/>
    </row>
    <row r="1195" spans="2:6" x14ac:dyDescent="0.2">
      <c r="B1195" s="369" t="s">
        <v>823</v>
      </c>
      <c r="C1195" s="369" t="s">
        <v>820</v>
      </c>
      <c r="D1195" s="369" t="s">
        <v>1870</v>
      </c>
      <c r="E1195" s="385"/>
      <c r="F1195" s="377"/>
    </row>
    <row r="1196" spans="2:6" x14ac:dyDescent="0.2">
      <c r="B1196" s="369" t="s">
        <v>823</v>
      </c>
      <c r="C1196" s="369" t="s">
        <v>820</v>
      </c>
      <c r="D1196" s="369" t="s">
        <v>1871</v>
      </c>
      <c r="E1196" s="385"/>
      <c r="F1196" s="377"/>
    </row>
    <row r="1197" spans="2:6" x14ac:dyDescent="0.2">
      <c r="B1197" s="369" t="s">
        <v>823</v>
      </c>
      <c r="C1197" s="369" t="s">
        <v>820</v>
      </c>
      <c r="D1197" s="369" t="s">
        <v>1872</v>
      </c>
      <c r="E1197" s="385"/>
      <c r="F1197" s="377"/>
    </row>
    <row r="1198" spans="2:6" x14ac:dyDescent="0.2">
      <c r="B1198" s="369" t="s">
        <v>823</v>
      </c>
      <c r="C1198" s="369" t="s">
        <v>820</v>
      </c>
      <c r="D1198" s="369" t="s">
        <v>1873</v>
      </c>
      <c r="E1198" s="385"/>
      <c r="F1198" s="377"/>
    </row>
    <row r="1199" spans="2:6" x14ac:dyDescent="0.2">
      <c r="B1199" s="369" t="s">
        <v>823</v>
      </c>
      <c r="C1199" s="369" t="s">
        <v>820</v>
      </c>
      <c r="D1199" s="369" t="s">
        <v>1874</v>
      </c>
      <c r="E1199" s="385"/>
      <c r="F1199" s="377"/>
    </row>
    <row r="1200" spans="2:6" x14ac:dyDescent="0.2">
      <c r="B1200" s="369" t="s">
        <v>823</v>
      </c>
      <c r="C1200" s="369" t="s">
        <v>820</v>
      </c>
      <c r="D1200" s="369" t="s">
        <v>1875</v>
      </c>
      <c r="E1200" s="385"/>
      <c r="F1200" s="377"/>
    </row>
    <row r="1201" spans="2:6" x14ac:dyDescent="0.2">
      <c r="B1201" s="369" t="s">
        <v>823</v>
      </c>
      <c r="C1201" s="369" t="s">
        <v>820</v>
      </c>
      <c r="D1201" s="369" t="s">
        <v>1876</v>
      </c>
      <c r="E1201" s="385"/>
      <c r="F1201" s="377"/>
    </row>
    <row r="1202" spans="2:6" x14ac:dyDescent="0.2">
      <c r="B1202" s="369" t="s">
        <v>823</v>
      </c>
      <c r="C1202" s="369" t="s">
        <v>703</v>
      </c>
      <c r="D1202" s="369" t="s">
        <v>1877</v>
      </c>
      <c r="E1202" s="400"/>
      <c r="F1202" s="377"/>
    </row>
    <row r="1203" spans="2:6" x14ac:dyDescent="0.2">
      <c r="B1203" s="369" t="s">
        <v>823</v>
      </c>
      <c r="C1203" s="369" t="s">
        <v>703</v>
      </c>
      <c r="D1203" s="369" t="s">
        <v>1878</v>
      </c>
      <c r="E1203" s="400"/>
      <c r="F1203" s="377"/>
    </row>
    <row r="1204" spans="2:6" x14ac:dyDescent="0.2">
      <c r="B1204" s="369" t="s">
        <v>823</v>
      </c>
      <c r="C1204" s="369" t="s">
        <v>703</v>
      </c>
      <c r="D1204" s="369" t="s">
        <v>1879</v>
      </c>
      <c r="E1204" s="400"/>
      <c r="F1204" s="377"/>
    </row>
    <row r="1205" spans="2:6" x14ac:dyDescent="0.2">
      <c r="B1205" s="369" t="s">
        <v>823</v>
      </c>
      <c r="C1205" s="369" t="s">
        <v>703</v>
      </c>
      <c r="D1205" s="369" t="s">
        <v>1880</v>
      </c>
      <c r="E1205" s="387"/>
      <c r="F1205" s="377"/>
    </row>
    <row r="1206" spans="2:6" x14ac:dyDescent="0.2">
      <c r="B1206" s="369" t="s">
        <v>823</v>
      </c>
      <c r="C1206" s="369" t="s">
        <v>703</v>
      </c>
      <c r="D1206" s="369" t="s">
        <v>1881</v>
      </c>
      <c r="E1206" s="400"/>
      <c r="F1206" s="377"/>
    </row>
    <row r="1207" spans="2:6" x14ac:dyDescent="0.2">
      <c r="B1207" s="369" t="s">
        <v>823</v>
      </c>
      <c r="C1207" s="369" t="s">
        <v>703</v>
      </c>
      <c r="D1207" s="369" t="s">
        <v>1882</v>
      </c>
      <c r="E1207" s="400"/>
      <c r="F1207" s="377"/>
    </row>
    <row r="1208" spans="2:6" x14ac:dyDescent="0.2">
      <c r="B1208" s="369" t="s">
        <v>823</v>
      </c>
      <c r="C1208" s="369" t="s">
        <v>703</v>
      </c>
      <c r="D1208" s="369" t="s">
        <v>1883</v>
      </c>
      <c r="E1208" s="400"/>
      <c r="F1208" s="377"/>
    </row>
    <row r="1209" spans="2:6" x14ac:dyDescent="0.2">
      <c r="B1209" s="369" t="s">
        <v>823</v>
      </c>
      <c r="C1209" s="369" t="s">
        <v>703</v>
      </c>
      <c r="D1209" s="369" t="s">
        <v>1884</v>
      </c>
      <c r="E1209" s="387"/>
      <c r="F1209" s="377"/>
    </row>
    <row r="1210" spans="2:6" x14ac:dyDescent="0.2">
      <c r="B1210" s="369" t="s">
        <v>823</v>
      </c>
      <c r="C1210" s="369" t="s">
        <v>703</v>
      </c>
      <c r="D1210" s="369" t="s">
        <v>1885</v>
      </c>
      <c r="E1210" s="387"/>
      <c r="F1210" s="377"/>
    </row>
    <row r="1211" spans="2:6" x14ac:dyDescent="0.2">
      <c r="B1211" s="369" t="s">
        <v>823</v>
      </c>
      <c r="C1211" s="369" t="s">
        <v>703</v>
      </c>
      <c r="D1211" s="369" t="s">
        <v>1886</v>
      </c>
      <c r="E1211" s="387"/>
      <c r="F1211" s="377"/>
    </row>
    <row r="1212" spans="2:6" x14ac:dyDescent="0.2">
      <c r="B1212" s="369" t="s">
        <v>823</v>
      </c>
      <c r="C1212" s="369" t="s">
        <v>703</v>
      </c>
      <c r="D1212" s="369" t="s">
        <v>1887</v>
      </c>
      <c r="E1212" s="387"/>
      <c r="F1212" s="377"/>
    </row>
    <row r="1213" spans="2:6" x14ac:dyDescent="0.2">
      <c r="B1213" s="369" t="s">
        <v>823</v>
      </c>
      <c r="C1213" s="369" t="s">
        <v>703</v>
      </c>
      <c r="D1213" s="369" t="s">
        <v>1888</v>
      </c>
      <c r="E1213" s="400"/>
      <c r="F1213" s="377"/>
    </row>
    <row r="1214" spans="2:6" x14ac:dyDescent="0.2">
      <c r="B1214" s="369" t="s">
        <v>823</v>
      </c>
      <c r="C1214" s="369" t="s">
        <v>703</v>
      </c>
      <c r="D1214" s="369" t="s">
        <v>1889</v>
      </c>
      <c r="E1214" s="400"/>
      <c r="F1214" s="377"/>
    </row>
    <row r="1215" spans="2:6" x14ac:dyDescent="0.2">
      <c r="B1215" s="369" t="s">
        <v>823</v>
      </c>
      <c r="C1215" s="369" t="s">
        <v>703</v>
      </c>
      <c r="D1215" s="369" t="s">
        <v>1890</v>
      </c>
      <c r="E1215" s="400"/>
      <c r="F1215" s="377"/>
    </row>
    <row r="1216" spans="2:6" x14ac:dyDescent="0.2">
      <c r="B1216" s="369" t="s">
        <v>823</v>
      </c>
      <c r="C1216" s="369" t="s">
        <v>703</v>
      </c>
      <c r="D1216" s="369" t="s">
        <v>1891</v>
      </c>
      <c r="E1216" s="387"/>
      <c r="F1216" s="377"/>
    </row>
    <row r="1217" spans="2:6" x14ac:dyDescent="0.2">
      <c r="B1217" s="369" t="s">
        <v>823</v>
      </c>
      <c r="C1217" s="369" t="s">
        <v>703</v>
      </c>
      <c r="D1217" s="369" t="s">
        <v>1892</v>
      </c>
      <c r="E1217" s="400"/>
      <c r="F1217" s="377"/>
    </row>
    <row r="1218" spans="2:6" x14ac:dyDescent="0.2">
      <c r="B1218" s="369" t="s">
        <v>823</v>
      </c>
      <c r="C1218" s="369" t="s">
        <v>703</v>
      </c>
      <c r="D1218" s="369" t="s">
        <v>1893</v>
      </c>
      <c r="E1218" s="387"/>
      <c r="F1218" s="377"/>
    </row>
    <row r="1219" spans="2:6" x14ac:dyDescent="0.2">
      <c r="B1219" s="369" t="s">
        <v>823</v>
      </c>
      <c r="C1219" s="369" t="s">
        <v>703</v>
      </c>
      <c r="D1219" s="369" t="s">
        <v>1894</v>
      </c>
      <c r="E1219" s="387"/>
      <c r="F1219" s="377"/>
    </row>
    <row r="1220" spans="2:6" x14ac:dyDescent="0.2">
      <c r="B1220" s="369" t="s">
        <v>823</v>
      </c>
      <c r="C1220" s="369" t="s">
        <v>703</v>
      </c>
      <c r="D1220" s="369" t="s">
        <v>1895</v>
      </c>
      <c r="E1220" s="401"/>
      <c r="F1220" s="377"/>
    </row>
    <row r="1221" spans="2:6" x14ac:dyDescent="0.2">
      <c r="B1221" s="369" t="s">
        <v>823</v>
      </c>
      <c r="C1221" s="369" t="s">
        <v>703</v>
      </c>
      <c r="D1221" s="369" t="s">
        <v>1896</v>
      </c>
      <c r="E1221" s="402"/>
      <c r="F1221" s="377"/>
    </row>
    <row r="1222" spans="2:6" x14ac:dyDescent="0.2">
      <c r="B1222" s="369" t="s">
        <v>823</v>
      </c>
      <c r="C1222" s="369" t="s">
        <v>703</v>
      </c>
      <c r="D1222" s="369" t="s">
        <v>1897</v>
      </c>
      <c r="E1222" s="401"/>
      <c r="F1222" s="377"/>
    </row>
    <row r="1223" spans="2:6" x14ac:dyDescent="0.2">
      <c r="B1223" s="369" t="s">
        <v>823</v>
      </c>
      <c r="C1223" s="369" t="s">
        <v>703</v>
      </c>
      <c r="D1223" s="369" t="s">
        <v>1898</v>
      </c>
      <c r="E1223" s="402"/>
      <c r="F1223" s="377"/>
    </row>
    <row r="1224" spans="2:6" x14ac:dyDescent="0.2">
      <c r="B1224" s="369" t="s">
        <v>823</v>
      </c>
      <c r="C1224" s="369" t="s">
        <v>703</v>
      </c>
      <c r="D1224" s="369" t="s">
        <v>1899</v>
      </c>
      <c r="E1224" s="402"/>
      <c r="F1224" s="377"/>
    </row>
    <row r="1225" spans="2:6" x14ac:dyDescent="0.2">
      <c r="B1225" s="369" t="s">
        <v>1188</v>
      </c>
      <c r="C1225" s="369" t="s">
        <v>703</v>
      </c>
      <c r="D1225" s="369" t="s">
        <v>1900</v>
      </c>
      <c r="E1225" s="383"/>
      <c r="F1225" s="377"/>
    </row>
    <row r="1226" spans="2:6" x14ac:dyDescent="0.2">
      <c r="B1226" s="369" t="s">
        <v>820</v>
      </c>
      <c r="C1226" s="369" t="s">
        <v>820</v>
      </c>
      <c r="D1226" s="369" t="s">
        <v>604</v>
      </c>
      <c r="E1226" s="408">
        <f>+G_NatGas!C11</f>
        <v>0</v>
      </c>
      <c r="F1226" s="377"/>
    </row>
    <row r="1227" spans="2:6" x14ac:dyDescent="0.2">
      <c r="B1227" s="369" t="s">
        <v>820</v>
      </c>
      <c r="C1227" s="369" t="s">
        <v>820</v>
      </c>
      <c r="D1227" s="369" t="s">
        <v>605</v>
      </c>
      <c r="E1227" s="393">
        <f>+G_NatGas!C12</f>
        <v>0</v>
      </c>
      <c r="F1227" s="377"/>
    </row>
    <row r="1228" spans="2:6" x14ac:dyDescent="0.2">
      <c r="B1228" s="369" t="s">
        <v>820</v>
      </c>
      <c r="C1228" s="369" t="s">
        <v>820</v>
      </c>
      <c r="D1228" s="369" t="s">
        <v>607</v>
      </c>
      <c r="E1228" s="409">
        <f>+G_NatGas!C16</f>
        <v>0</v>
      </c>
      <c r="F1228" s="377"/>
    </row>
    <row r="1229" spans="2:6" x14ac:dyDescent="0.2">
      <c r="B1229" s="369" t="s">
        <v>820</v>
      </c>
      <c r="C1229" s="369" t="s">
        <v>820</v>
      </c>
      <c r="D1229" s="369" t="s">
        <v>608</v>
      </c>
      <c r="E1229" s="409">
        <f>+G_NatGas!C17</f>
        <v>0</v>
      </c>
      <c r="F1229" s="377"/>
    </row>
    <row r="1230" spans="2:6" x14ac:dyDescent="0.2">
      <c r="B1230" s="369" t="s">
        <v>820</v>
      </c>
      <c r="C1230" s="369" t="s">
        <v>820</v>
      </c>
      <c r="D1230" s="369" t="s">
        <v>609</v>
      </c>
      <c r="E1230" s="409">
        <f>+G_NatGas!C18</f>
        <v>0</v>
      </c>
      <c r="F1230" s="377"/>
    </row>
    <row r="1231" spans="2:6" x14ac:dyDescent="0.2">
      <c r="B1231" s="369" t="s">
        <v>820</v>
      </c>
      <c r="C1231" s="369" t="s">
        <v>820</v>
      </c>
      <c r="D1231" s="369" t="s">
        <v>610</v>
      </c>
      <c r="E1231" s="409">
        <f>+G_NatGas!C19</f>
        <v>0</v>
      </c>
      <c r="F1231" s="377"/>
    </row>
    <row r="1232" spans="2:6" x14ac:dyDescent="0.2">
      <c r="B1232" s="369" t="s">
        <v>820</v>
      </c>
      <c r="C1232" s="369" t="s">
        <v>820</v>
      </c>
      <c r="D1232" s="369" t="s">
        <v>1901</v>
      </c>
      <c r="E1232" s="409">
        <f>+G_NatGas!C23</f>
        <v>0</v>
      </c>
      <c r="F1232" s="377"/>
    </row>
    <row r="1233" spans="2:6" x14ac:dyDescent="0.2">
      <c r="B1233" s="369" t="s">
        <v>820</v>
      </c>
      <c r="C1233" s="369" t="s">
        <v>820</v>
      </c>
      <c r="D1233" s="369" t="s">
        <v>1902</v>
      </c>
      <c r="E1233" s="409">
        <f>+G_NatGas!C24</f>
        <v>0</v>
      </c>
      <c r="F1233" s="377"/>
    </row>
    <row r="1234" spans="2:6" x14ac:dyDescent="0.2">
      <c r="B1234" s="369" t="s">
        <v>820</v>
      </c>
      <c r="C1234" s="369" t="s">
        <v>820</v>
      </c>
      <c r="D1234" s="369" t="s">
        <v>1903</v>
      </c>
      <c r="E1234" s="409">
        <f>+G_NatGas!C25</f>
        <v>0</v>
      </c>
      <c r="F1234" s="377"/>
    </row>
    <row r="1235" spans="2:6" x14ac:dyDescent="0.2">
      <c r="B1235" s="369" t="s">
        <v>820</v>
      </c>
      <c r="C1235" s="369" t="s">
        <v>820</v>
      </c>
      <c r="D1235" s="369" t="s">
        <v>1904</v>
      </c>
      <c r="E1235" s="409">
        <f>+G_NatGas!C26</f>
        <v>0</v>
      </c>
      <c r="F1235" s="377"/>
    </row>
    <row r="1236" spans="2:6" x14ac:dyDescent="0.2">
      <c r="B1236" s="369" t="s">
        <v>820</v>
      </c>
      <c r="C1236" s="369" t="s">
        <v>820</v>
      </c>
      <c r="D1236" s="369" t="s">
        <v>1905</v>
      </c>
      <c r="E1236" s="409">
        <f>+G_NatGas!D23</f>
        <v>0</v>
      </c>
      <c r="F1236" s="377"/>
    </row>
    <row r="1237" spans="2:6" x14ac:dyDescent="0.2">
      <c r="B1237" s="369" t="s">
        <v>820</v>
      </c>
      <c r="C1237" s="369" t="s">
        <v>820</v>
      </c>
      <c r="D1237" s="369" t="s">
        <v>1906</v>
      </c>
      <c r="E1237" s="409">
        <f>+G_NatGas!D24</f>
        <v>0</v>
      </c>
      <c r="F1237" s="377"/>
    </row>
    <row r="1238" spans="2:6" x14ac:dyDescent="0.2">
      <c r="B1238" s="369" t="s">
        <v>820</v>
      </c>
      <c r="C1238" s="369" t="s">
        <v>820</v>
      </c>
      <c r="D1238" s="369" t="s">
        <v>1907</v>
      </c>
      <c r="E1238" s="409">
        <f>+G_NatGas!D25</f>
        <v>0</v>
      </c>
      <c r="F1238" s="377"/>
    </row>
    <row r="1239" spans="2:6" x14ac:dyDescent="0.2">
      <c r="B1239" s="369" t="s">
        <v>820</v>
      </c>
      <c r="C1239" s="369" t="s">
        <v>820</v>
      </c>
      <c r="D1239" s="369" t="s">
        <v>1908</v>
      </c>
      <c r="E1239" s="409">
        <f>+G_NatGas!D26</f>
        <v>0</v>
      </c>
      <c r="F1239" s="377"/>
    </row>
    <row r="1240" spans="2:6" x14ac:dyDescent="0.2">
      <c r="B1240" s="369" t="s">
        <v>820</v>
      </c>
      <c r="C1240" s="369" t="s">
        <v>820</v>
      </c>
      <c r="D1240" s="369" t="s">
        <v>617</v>
      </c>
      <c r="E1240" s="383">
        <f>+G_NatGas!C32</f>
        <v>0</v>
      </c>
      <c r="F1240" s="377"/>
    </row>
    <row r="1241" spans="2:6" x14ac:dyDescent="0.2">
      <c r="B1241" s="369" t="s">
        <v>820</v>
      </c>
      <c r="C1241" s="369" t="s">
        <v>820</v>
      </c>
      <c r="D1241" s="369" t="s">
        <v>620</v>
      </c>
      <c r="E1241" s="387">
        <f>+G_NatGas!C38</f>
        <v>0</v>
      </c>
      <c r="F1241" s="377"/>
    </row>
    <row r="1242" spans="2:6" x14ac:dyDescent="0.2">
      <c r="B1242" s="369" t="s">
        <v>820</v>
      </c>
      <c r="C1242" s="369" t="s">
        <v>820</v>
      </c>
      <c r="D1242" s="369" t="s">
        <v>621</v>
      </c>
      <c r="E1242" s="387">
        <f>+G_NatGas!C39</f>
        <v>0</v>
      </c>
      <c r="F1242" s="377"/>
    </row>
    <row r="1243" spans="2:6" x14ac:dyDescent="0.2">
      <c r="B1243" s="369" t="s">
        <v>820</v>
      </c>
      <c r="C1243" s="369" t="s">
        <v>1192</v>
      </c>
      <c r="D1243" s="369" t="s">
        <v>761</v>
      </c>
      <c r="E1243" s="386">
        <f>+G_NatGas!C41</f>
        <v>0</v>
      </c>
      <c r="F1243" s="377"/>
    </row>
    <row r="1244" spans="2:6" x14ac:dyDescent="0.2">
      <c r="B1244" s="369" t="s">
        <v>820</v>
      </c>
      <c r="C1244" s="369" t="s">
        <v>820</v>
      </c>
      <c r="D1244" s="369" t="s">
        <v>1909</v>
      </c>
      <c r="E1244" s="409">
        <f>+H_Emissions!C7</f>
        <v>0</v>
      </c>
      <c r="F1244" s="377"/>
    </row>
    <row r="1245" spans="2:6" x14ac:dyDescent="0.2">
      <c r="B1245" s="369" t="s">
        <v>820</v>
      </c>
      <c r="C1245" s="369" t="s">
        <v>820</v>
      </c>
      <c r="D1245" s="369" t="s">
        <v>1910</v>
      </c>
      <c r="E1245" s="409">
        <f>+H_Emissions!C8</f>
        <v>0</v>
      </c>
      <c r="F1245" s="377"/>
    </row>
    <row r="1246" spans="2:6" x14ac:dyDescent="0.2">
      <c r="B1246" s="369" t="s">
        <v>820</v>
      </c>
      <c r="C1246" s="369" t="s">
        <v>820</v>
      </c>
      <c r="D1246" s="369" t="s">
        <v>1911</v>
      </c>
      <c r="E1246" s="409">
        <f>+H_Emissions!C9</f>
        <v>0</v>
      </c>
      <c r="F1246" s="377"/>
    </row>
    <row r="1247" spans="2:6" x14ac:dyDescent="0.2">
      <c r="B1247" s="369" t="s">
        <v>820</v>
      </c>
      <c r="C1247" s="369" t="s">
        <v>820</v>
      </c>
      <c r="D1247" s="369" t="s">
        <v>1912</v>
      </c>
      <c r="E1247" s="409">
        <f>+H_Emissions!C10</f>
        <v>0</v>
      </c>
      <c r="F1247" s="377"/>
    </row>
    <row r="1248" spans="2:6" x14ac:dyDescent="0.2">
      <c r="B1248" s="369" t="s">
        <v>820</v>
      </c>
      <c r="C1248" s="369" t="s">
        <v>820</v>
      </c>
      <c r="D1248" s="369" t="s">
        <v>1913</v>
      </c>
      <c r="E1248" s="409">
        <f>+H_Emissions!C11</f>
        <v>0</v>
      </c>
      <c r="F1248" s="377"/>
    </row>
    <row r="1249" spans="2:6" x14ac:dyDescent="0.2">
      <c r="B1249" s="369" t="s">
        <v>820</v>
      </c>
      <c r="C1249" s="369" t="s">
        <v>820</v>
      </c>
      <c r="D1249" s="369" t="s">
        <v>1914</v>
      </c>
      <c r="E1249" s="409">
        <f>+H_Emissions!C12</f>
        <v>0</v>
      </c>
      <c r="F1249" s="377"/>
    </row>
    <row r="1250" spans="2:6" x14ac:dyDescent="0.2">
      <c r="B1250" s="369" t="s">
        <v>820</v>
      </c>
      <c r="C1250" s="369" t="s">
        <v>820</v>
      </c>
      <c r="D1250" s="369" t="s">
        <v>1915</v>
      </c>
      <c r="E1250" s="409">
        <f>+H_Emissions!C13</f>
        <v>0</v>
      </c>
      <c r="F1250" s="377"/>
    </row>
    <row r="1251" spans="2:6" x14ac:dyDescent="0.2">
      <c r="B1251" s="369" t="s">
        <v>820</v>
      </c>
      <c r="C1251" s="369" t="s">
        <v>820</v>
      </c>
      <c r="D1251" s="369" t="s">
        <v>1916</v>
      </c>
      <c r="E1251" s="409">
        <f>+H_Emissions!C14</f>
        <v>0</v>
      </c>
      <c r="F1251" s="377"/>
    </row>
    <row r="1252" spans="2:6" x14ac:dyDescent="0.2">
      <c r="B1252" s="369" t="s">
        <v>820</v>
      </c>
      <c r="C1252" s="369" t="s">
        <v>820</v>
      </c>
      <c r="D1252" s="369" t="s">
        <v>1917</v>
      </c>
      <c r="E1252" s="409">
        <f>+H_Emissions!C15</f>
        <v>0</v>
      </c>
      <c r="F1252" s="377"/>
    </row>
    <row r="1253" spans="2:6" x14ac:dyDescent="0.2">
      <c r="B1253" s="369" t="s">
        <v>820</v>
      </c>
      <c r="C1253" s="369" t="s">
        <v>820</v>
      </c>
      <c r="D1253" s="369" t="s">
        <v>1918</v>
      </c>
      <c r="E1253" s="409">
        <f>+H_Emissions!E7</f>
        <v>0</v>
      </c>
      <c r="F1253" s="377"/>
    </row>
    <row r="1254" spans="2:6" x14ac:dyDescent="0.2">
      <c r="B1254" s="369" t="s">
        <v>820</v>
      </c>
      <c r="C1254" s="369" t="s">
        <v>820</v>
      </c>
      <c r="D1254" s="369" t="s">
        <v>1919</v>
      </c>
      <c r="E1254" s="409">
        <f>+H_Emissions!E8</f>
        <v>0</v>
      </c>
      <c r="F1254" s="377"/>
    </row>
    <row r="1255" spans="2:6" x14ac:dyDescent="0.2">
      <c r="B1255" s="369" t="s">
        <v>820</v>
      </c>
      <c r="C1255" s="369" t="s">
        <v>820</v>
      </c>
      <c r="D1255" s="369" t="s">
        <v>1920</v>
      </c>
      <c r="E1255" s="409">
        <f>+H_Emissions!E9</f>
        <v>0</v>
      </c>
      <c r="F1255" s="377"/>
    </row>
    <row r="1256" spans="2:6" x14ac:dyDescent="0.2">
      <c r="B1256" s="369" t="s">
        <v>820</v>
      </c>
      <c r="C1256" s="369" t="s">
        <v>820</v>
      </c>
      <c r="D1256" s="369" t="s">
        <v>1921</v>
      </c>
      <c r="E1256" s="409">
        <f>+H_Emissions!E10</f>
        <v>0</v>
      </c>
      <c r="F1256" s="377"/>
    </row>
    <row r="1257" spans="2:6" x14ac:dyDescent="0.2">
      <c r="B1257" s="369" t="s">
        <v>820</v>
      </c>
      <c r="C1257" s="369" t="s">
        <v>820</v>
      </c>
      <c r="D1257" s="369" t="s">
        <v>1922</v>
      </c>
      <c r="E1257" s="409">
        <f>+H_Emissions!E11</f>
        <v>0</v>
      </c>
      <c r="F1257" s="377"/>
    </row>
    <row r="1258" spans="2:6" x14ac:dyDescent="0.2">
      <c r="B1258" s="369" t="s">
        <v>820</v>
      </c>
      <c r="C1258" s="369" t="s">
        <v>820</v>
      </c>
      <c r="D1258" s="369" t="s">
        <v>1923</v>
      </c>
      <c r="E1258" s="409">
        <f>+H_Emissions!E12</f>
        <v>0</v>
      </c>
      <c r="F1258" s="377"/>
    </row>
    <row r="1259" spans="2:6" x14ac:dyDescent="0.2">
      <c r="B1259" s="369" t="s">
        <v>820</v>
      </c>
      <c r="C1259" s="369" t="s">
        <v>820</v>
      </c>
      <c r="D1259" s="369" t="s">
        <v>1924</v>
      </c>
      <c r="E1259" s="409">
        <f>+H_Emissions!E13</f>
        <v>0</v>
      </c>
      <c r="F1259" s="377"/>
    </row>
    <row r="1260" spans="2:6" x14ac:dyDescent="0.2">
      <c r="B1260" s="369" t="s">
        <v>820</v>
      </c>
      <c r="C1260" s="369" t="s">
        <v>820</v>
      </c>
      <c r="D1260" s="369" t="s">
        <v>1925</v>
      </c>
      <c r="E1260" s="409">
        <f>+H_Emissions!E14</f>
        <v>0</v>
      </c>
      <c r="F1260" s="377"/>
    </row>
    <row r="1261" spans="2:6" x14ac:dyDescent="0.2">
      <c r="B1261" s="369" t="s">
        <v>820</v>
      </c>
      <c r="C1261" s="369" t="s">
        <v>820</v>
      </c>
      <c r="D1261" s="369" t="s">
        <v>1926</v>
      </c>
      <c r="E1261" s="409">
        <f>+H_Emissions!E15</f>
        <v>0</v>
      </c>
      <c r="F1261" s="377"/>
    </row>
    <row r="1262" spans="2:6" x14ac:dyDescent="0.2">
      <c r="B1262" s="369" t="s">
        <v>820</v>
      </c>
      <c r="C1262" s="369" t="s">
        <v>820</v>
      </c>
      <c r="D1262" s="369" t="s">
        <v>1927</v>
      </c>
      <c r="E1262" s="409">
        <f>+H_Emissions!E17</f>
        <v>0</v>
      </c>
      <c r="F1262" s="377"/>
    </row>
    <row r="1263" spans="2:6" x14ac:dyDescent="0.2">
      <c r="B1263" s="369" t="s">
        <v>820</v>
      </c>
      <c r="C1263" s="369" t="s">
        <v>820</v>
      </c>
      <c r="D1263" s="369" t="s">
        <v>1928</v>
      </c>
      <c r="E1263" s="409">
        <f>+H_Emissions!E18</f>
        <v>0</v>
      </c>
      <c r="F1263" s="377"/>
    </row>
    <row r="1264" spans="2:6" x14ac:dyDescent="0.2">
      <c r="B1264" s="369" t="s">
        <v>820</v>
      </c>
      <c r="C1264" s="369" t="s">
        <v>820</v>
      </c>
      <c r="D1264" s="369" t="s">
        <v>1929</v>
      </c>
      <c r="E1264" s="397">
        <f>+H_Emissions!E19</f>
        <v>0</v>
      </c>
      <c r="F1264" s="377"/>
    </row>
    <row r="1265" spans="2:6" x14ac:dyDescent="0.2">
      <c r="B1265" s="369" t="s">
        <v>820</v>
      </c>
      <c r="C1265" s="369" t="s">
        <v>820</v>
      </c>
      <c r="D1265" s="369" t="s">
        <v>1930</v>
      </c>
      <c r="E1265" s="409">
        <f>+H_Emissions!C24</f>
        <v>0</v>
      </c>
      <c r="F1265" s="377"/>
    </row>
    <row r="1266" spans="2:6" x14ac:dyDescent="0.2">
      <c r="B1266" s="369" t="s">
        <v>820</v>
      </c>
      <c r="C1266" s="369" t="s">
        <v>820</v>
      </c>
      <c r="D1266" s="369" t="s">
        <v>1931</v>
      </c>
      <c r="E1266" s="409">
        <f>+H_Emissions!C25</f>
        <v>0</v>
      </c>
      <c r="F1266" s="377"/>
    </row>
    <row r="1267" spans="2:6" x14ac:dyDescent="0.2">
      <c r="B1267" s="369" t="s">
        <v>820</v>
      </c>
      <c r="C1267" s="369" t="s">
        <v>820</v>
      </c>
      <c r="D1267" s="369" t="s">
        <v>1932</v>
      </c>
      <c r="E1267" s="409">
        <f>+H_Emissions!C26</f>
        <v>0</v>
      </c>
      <c r="F1267" s="377"/>
    </row>
    <row r="1268" spans="2:6" x14ac:dyDescent="0.2">
      <c r="B1268" s="369" t="s">
        <v>820</v>
      </c>
      <c r="C1268" s="369" t="s">
        <v>820</v>
      </c>
      <c r="D1268" s="369" t="s">
        <v>1933</v>
      </c>
      <c r="E1268" s="409">
        <f>+H_Emissions!C27</f>
        <v>0</v>
      </c>
      <c r="F1268" s="377"/>
    </row>
    <row r="1269" spans="2:6" x14ac:dyDescent="0.2">
      <c r="B1269" s="369" t="s">
        <v>820</v>
      </c>
      <c r="C1269" s="369" t="s">
        <v>820</v>
      </c>
      <c r="D1269" s="369" t="s">
        <v>1934</v>
      </c>
      <c r="E1269" s="409">
        <f>+H_Emissions!C28</f>
        <v>0</v>
      </c>
      <c r="F1269" s="377"/>
    </row>
    <row r="1270" spans="2:6" x14ac:dyDescent="0.2">
      <c r="B1270" s="369" t="s">
        <v>820</v>
      </c>
      <c r="C1270" s="369" t="s">
        <v>820</v>
      </c>
      <c r="D1270" s="369" t="s">
        <v>1935</v>
      </c>
      <c r="E1270" s="409">
        <f>+H_Emissions!C29</f>
        <v>0</v>
      </c>
      <c r="F1270" s="377"/>
    </row>
    <row r="1271" spans="2:6" x14ac:dyDescent="0.2">
      <c r="B1271" s="369" t="s">
        <v>820</v>
      </c>
      <c r="C1271" s="369" t="s">
        <v>820</v>
      </c>
      <c r="D1271" s="369" t="s">
        <v>1936</v>
      </c>
      <c r="E1271" s="409">
        <f>+H_Emissions!C30</f>
        <v>0</v>
      </c>
      <c r="F1271" s="377"/>
    </row>
    <row r="1272" spans="2:6" x14ac:dyDescent="0.2">
      <c r="B1272" s="369" t="s">
        <v>820</v>
      </c>
      <c r="C1272" s="369" t="s">
        <v>820</v>
      </c>
      <c r="D1272" s="369" t="s">
        <v>1937</v>
      </c>
      <c r="E1272" s="409">
        <f>+H_Emissions!C31</f>
        <v>0</v>
      </c>
      <c r="F1272" s="377"/>
    </row>
    <row r="1273" spans="2:6" x14ac:dyDescent="0.2">
      <c r="B1273" s="369" t="s">
        <v>820</v>
      </c>
      <c r="C1273" s="369" t="s">
        <v>820</v>
      </c>
      <c r="D1273" s="369" t="s">
        <v>1938</v>
      </c>
      <c r="E1273" s="409">
        <f>+H_Emissions!C32</f>
        <v>0</v>
      </c>
      <c r="F1273" s="377"/>
    </row>
    <row r="1274" spans="2:6" x14ac:dyDescent="0.2">
      <c r="B1274" s="369" t="s">
        <v>820</v>
      </c>
      <c r="C1274" s="369" t="s">
        <v>820</v>
      </c>
      <c r="D1274" s="369" t="s">
        <v>1939</v>
      </c>
      <c r="E1274" s="409">
        <f>+H_Emissions!E24</f>
        <v>0</v>
      </c>
      <c r="F1274" s="377"/>
    </row>
    <row r="1275" spans="2:6" x14ac:dyDescent="0.2">
      <c r="B1275" s="369" t="s">
        <v>820</v>
      </c>
      <c r="C1275" s="369" t="s">
        <v>820</v>
      </c>
      <c r="D1275" s="369" t="s">
        <v>1940</v>
      </c>
      <c r="E1275" s="409">
        <f>+H_Emissions!E25</f>
        <v>0</v>
      </c>
      <c r="F1275" s="377"/>
    </row>
    <row r="1276" spans="2:6" x14ac:dyDescent="0.2">
      <c r="B1276" s="369" t="s">
        <v>820</v>
      </c>
      <c r="C1276" s="369" t="s">
        <v>820</v>
      </c>
      <c r="D1276" s="369" t="s">
        <v>1941</v>
      </c>
      <c r="E1276" s="409">
        <f>+H_Emissions!E26</f>
        <v>0</v>
      </c>
      <c r="F1276" s="377"/>
    </row>
    <row r="1277" spans="2:6" x14ac:dyDescent="0.2">
      <c r="B1277" s="369" t="s">
        <v>820</v>
      </c>
      <c r="C1277" s="369" t="s">
        <v>820</v>
      </c>
      <c r="D1277" s="369" t="s">
        <v>1942</v>
      </c>
      <c r="E1277" s="409">
        <f>+H_Emissions!E27</f>
        <v>0</v>
      </c>
      <c r="F1277" s="377"/>
    </row>
    <row r="1278" spans="2:6" x14ac:dyDescent="0.2">
      <c r="B1278" s="369" t="s">
        <v>820</v>
      </c>
      <c r="C1278" s="369" t="s">
        <v>820</v>
      </c>
      <c r="D1278" s="369" t="s">
        <v>1943</v>
      </c>
      <c r="E1278" s="409">
        <f>+H_Emissions!E28</f>
        <v>0</v>
      </c>
      <c r="F1278" s="377"/>
    </row>
    <row r="1279" spans="2:6" x14ac:dyDescent="0.2">
      <c r="B1279" s="369" t="s">
        <v>820</v>
      </c>
      <c r="C1279" s="369" t="s">
        <v>820</v>
      </c>
      <c r="D1279" s="369" t="s">
        <v>1944</v>
      </c>
      <c r="E1279" s="409">
        <f>+H_Emissions!E29</f>
        <v>0</v>
      </c>
      <c r="F1279" s="377"/>
    </row>
    <row r="1280" spans="2:6" x14ac:dyDescent="0.2">
      <c r="B1280" s="369" t="s">
        <v>820</v>
      </c>
      <c r="C1280" s="369" t="s">
        <v>820</v>
      </c>
      <c r="D1280" s="369" t="s">
        <v>1945</v>
      </c>
      <c r="E1280" s="409">
        <f>+H_Emissions!E30</f>
        <v>0</v>
      </c>
      <c r="F1280" s="377"/>
    </row>
    <row r="1281" spans="2:6" x14ac:dyDescent="0.2">
      <c r="B1281" s="369" t="s">
        <v>820</v>
      </c>
      <c r="C1281" s="369" t="s">
        <v>820</v>
      </c>
      <c r="D1281" s="369" t="s">
        <v>1946</v>
      </c>
      <c r="E1281" s="409">
        <f>+H_Emissions!E31</f>
        <v>0</v>
      </c>
      <c r="F1281" s="377"/>
    </row>
    <row r="1282" spans="2:6" x14ac:dyDescent="0.2">
      <c r="B1282" s="369" t="s">
        <v>820</v>
      </c>
      <c r="C1282" s="369" t="s">
        <v>820</v>
      </c>
      <c r="D1282" s="369" t="s">
        <v>1947</v>
      </c>
      <c r="E1282" s="409">
        <f>+H_Emissions!E32</f>
        <v>0</v>
      </c>
      <c r="F1282" s="377"/>
    </row>
    <row r="1283" spans="2:6" x14ac:dyDescent="0.2">
      <c r="B1283" s="369" t="s">
        <v>820</v>
      </c>
      <c r="C1283" s="369" t="s">
        <v>820</v>
      </c>
      <c r="D1283" s="369" t="s">
        <v>1948</v>
      </c>
      <c r="E1283" s="409">
        <f>+H_Emissions!E34</f>
        <v>0</v>
      </c>
      <c r="F1283" s="377"/>
    </row>
    <row r="1284" spans="2:6" x14ac:dyDescent="0.2">
      <c r="B1284" s="369" t="s">
        <v>820</v>
      </c>
      <c r="C1284" s="369" t="s">
        <v>820</v>
      </c>
      <c r="D1284" s="369" t="s">
        <v>1949</v>
      </c>
      <c r="E1284" s="409">
        <f>+H_Emissions!E35</f>
        <v>0</v>
      </c>
      <c r="F1284" s="377"/>
    </row>
    <row r="1285" spans="2:6" x14ac:dyDescent="0.2">
      <c r="B1285" s="369" t="s">
        <v>820</v>
      </c>
      <c r="C1285" s="369" t="s">
        <v>820</v>
      </c>
      <c r="D1285" s="369" t="s">
        <v>1950</v>
      </c>
      <c r="E1285" s="397">
        <f>+H_Emissions!E36</f>
        <v>0</v>
      </c>
      <c r="F1285" s="377"/>
    </row>
    <row r="1286" spans="2:6" x14ac:dyDescent="0.2">
      <c r="B1286" s="369" t="s">
        <v>812</v>
      </c>
      <c r="C1286" s="369" t="s">
        <v>1192</v>
      </c>
      <c r="D1286" s="369" t="s">
        <v>509</v>
      </c>
      <c r="E1286" s="385">
        <f>+D1A_PricingThermals!C5</f>
        <v>0</v>
      </c>
      <c r="F1286" s="377"/>
    </row>
    <row r="1287" spans="2:6" x14ac:dyDescent="0.2">
      <c r="B1287" s="369" t="s">
        <v>812</v>
      </c>
      <c r="C1287" s="369" t="s">
        <v>820</v>
      </c>
      <c r="D1287" s="369" t="s">
        <v>1951</v>
      </c>
      <c r="E1287" s="393">
        <f>+D1A_PricingThermals!C9</f>
        <v>0</v>
      </c>
      <c r="F1287" s="377"/>
    </row>
    <row r="1288" spans="2:6" x14ac:dyDescent="0.2">
      <c r="B1288" s="369" t="s">
        <v>812</v>
      </c>
      <c r="C1288" s="369" t="s">
        <v>820</v>
      </c>
      <c r="D1288" s="369" t="s">
        <v>1952</v>
      </c>
      <c r="E1288" s="393">
        <f>+D1A_PricingThermals!C10</f>
        <v>0</v>
      </c>
      <c r="F1288" s="377"/>
    </row>
    <row r="1289" spans="2:6" x14ac:dyDescent="0.2">
      <c r="B1289" s="369" t="s">
        <v>812</v>
      </c>
      <c r="C1289" s="369" t="s">
        <v>820</v>
      </c>
      <c r="D1289" s="369" t="s">
        <v>1953</v>
      </c>
      <c r="E1289" s="393">
        <f>+D1A_PricingThermals!C11</f>
        <v>0</v>
      </c>
      <c r="F1289" s="377"/>
    </row>
    <row r="1290" spans="2:6" x14ac:dyDescent="0.2">
      <c r="B1290" s="369" t="s">
        <v>812</v>
      </c>
      <c r="C1290" s="369" t="s">
        <v>820</v>
      </c>
      <c r="D1290" s="369" t="s">
        <v>1954</v>
      </c>
      <c r="E1290" s="393">
        <f>+D1A_PricingThermals!C12</f>
        <v>0</v>
      </c>
      <c r="F1290" s="377"/>
    </row>
    <row r="1291" spans="2:6" x14ac:dyDescent="0.2">
      <c r="B1291" s="369" t="s">
        <v>812</v>
      </c>
      <c r="C1291" s="369" t="s">
        <v>820</v>
      </c>
      <c r="D1291" s="369" t="s">
        <v>1955</v>
      </c>
      <c r="E1291" s="393">
        <f>+D1A_PricingThermals!C13</f>
        <v>0</v>
      </c>
      <c r="F1291" s="377"/>
    </row>
    <row r="1292" spans="2:6" x14ac:dyDescent="0.2">
      <c r="B1292" s="369" t="s">
        <v>812</v>
      </c>
      <c r="C1292" s="369" t="s">
        <v>820</v>
      </c>
      <c r="D1292" s="369" t="s">
        <v>1956</v>
      </c>
      <c r="E1292" s="393">
        <f>+D1A_PricingThermals!C14</f>
        <v>0</v>
      </c>
      <c r="F1292" s="377"/>
    </row>
    <row r="1293" spans="2:6" x14ac:dyDescent="0.2">
      <c r="B1293" s="369" t="s">
        <v>812</v>
      </c>
      <c r="C1293" s="369" t="s">
        <v>820</v>
      </c>
      <c r="D1293" s="369" t="s">
        <v>1957</v>
      </c>
      <c r="E1293" s="393">
        <f>+D1A_PricingThermals!C15</f>
        <v>0</v>
      </c>
      <c r="F1293" s="377"/>
    </row>
    <row r="1294" spans="2:6" x14ac:dyDescent="0.2">
      <c r="B1294" s="369" t="s">
        <v>812</v>
      </c>
      <c r="C1294" s="369" t="s">
        <v>820</v>
      </c>
      <c r="D1294" s="369" t="s">
        <v>1958</v>
      </c>
      <c r="E1294" s="393">
        <f>+D1A_PricingThermals!C16</f>
        <v>0</v>
      </c>
      <c r="F1294" s="377"/>
    </row>
    <row r="1295" spans="2:6" x14ac:dyDescent="0.2">
      <c r="B1295" s="369" t="s">
        <v>812</v>
      </c>
      <c r="C1295" s="369" t="s">
        <v>820</v>
      </c>
      <c r="D1295" s="369" t="s">
        <v>1959</v>
      </c>
      <c r="E1295" s="393">
        <f>+D1A_PricingThermals!C17</f>
        <v>0</v>
      </c>
      <c r="F1295" s="377"/>
    </row>
    <row r="1296" spans="2:6" x14ac:dyDescent="0.2">
      <c r="B1296" s="369" t="s">
        <v>812</v>
      </c>
      <c r="C1296" s="369" t="s">
        <v>820</v>
      </c>
      <c r="D1296" s="369" t="s">
        <v>1960</v>
      </c>
      <c r="E1296" s="393">
        <f>+D1A_PricingThermals!C18</f>
        <v>0</v>
      </c>
      <c r="F1296" s="377"/>
    </row>
    <row r="1297" spans="2:6" x14ac:dyDescent="0.2">
      <c r="B1297" s="369" t="s">
        <v>812</v>
      </c>
      <c r="C1297" s="369" t="s">
        <v>820</v>
      </c>
      <c r="D1297" s="369" t="s">
        <v>1961</v>
      </c>
      <c r="E1297" s="393">
        <f>+D1A_PricingThermals!C19</f>
        <v>0</v>
      </c>
      <c r="F1297" s="377"/>
    </row>
    <row r="1298" spans="2:6" x14ac:dyDescent="0.2">
      <c r="B1298" s="369" t="s">
        <v>812</v>
      </c>
      <c r="C1298" s="369" t="s">
        <v>820</v>
      </c>
      <c r="D1298" s="369" t="s">
        <v>1962</v>
      </c>
      <c r="E1298" s="393">
        <f>+D1A_PricingThermals!C20</f>
        <v>0</v>
      </c>
      <c r="F1298" s="377"/>
    </row>
    <row r="1299" spans="2:6" x14ac:dyDescent="0.2">
      <c r="B1299" s="369" t="s">
        <v>812</v>
      </c>
      <c r="C1299" s="369" t="s">
        <v>820</v>
      </c>
      <c r="D1299" s="369" t="s">
        <v>1963</v>
      </c>
      <c r="E1299" s="393">
        <f>+D1A_PricingThermals!C21</f>
        <v>0</v>
      </c>
      <c r="F1299" s="377"/>
    </row>
    <row r="1300" spans="2:6" x14ac:dyDescent="0.2">
      <c r="B1300" s="369" t="s">
        <v>812</v>
      </c>
      <c r="C1300" s="369" t="s">
        <v>820</v>
      </c>
      <c r="D1300" s="369" t="s">
        <v>1964</v>
      </c>
      <c r="E1300" s="393">
        <f>+D1A_PricingThermals!C22</f>
        <v>0</v>
      </c>
      <c r="F1300" s="377"/>
    </row>
    <row r="1301" spans="2:6" x14ac:dyDescent="0.2">
      <c r="B1301" s="369" t="s">
        <v>812</v>
      </c>
      <c r="C1301" s="369" t="s">
        <v>820</v>
      </c>
      <c r="D1301" s="369" t="s">
        <v>1965</v>
      </c>
      <c r="E1301" s="393">
        <f>+D1A_PricingThermals!C23</f>
        <v>0</v>
      </c>
      <c r="F1301" s="377"/>
    </row>
    <row r="1302" spans="2:6" x14ac:dyDescent="0.2">
      <c r="B1302" s="369" t="s">
        <v>812</v>
      </c>
      <c r="C1302" s="369" t="s">
        <v>820</v>
      </c>
      <c r="D1302" s="369" t="s">
        <v>1966</v>
      </c>
      <c r="E1302" s="393">
        <f>+D1A_PricingThermals!C24</f>
        <v>0</v>
      </c>
      <c r="F1302" s="377"/>
    </row>
    <row r="1303" spans="2:6" x14ac:dyDescent="0.2">
      <c r="B1303" s="369" t="s">
        <v>812</v>
      </c>
      <c r="C1303" s="369" t="s">
        <v>820</v>
      </c>
      <c r="D1303" s="369" t="s">
        <v>1967</v>
      </c>
      <c r="E1303" s="393">
        <f>+D1A_PricingThermals!C25</f>
        <v>0</v>
      </c>
      <c r="F1303" s="377"/>
    </row>
    <row r="1304" spans="2:6" x14ac:dyDescent="0.2">
      <c r="B1304" s="369" t="s">
        <v>812</v>
      </c>
      <c r="C1304" s="369" t="s">
        <v>820</v>
      </c>
      <c r="D1304" s="369" t="s">
        <v>1968</v>
      </c>
      <c r="E1304" s="393">
        <f>+D1A_PricingThermals!C26</f>
        <v>0</v>
      </c>
      <c r="F1304" s="377"/>
    </row>
    <row r="1305" spans="2:6" x14ac:dyDescent="0.2">
      <c r="B1305" s="369" t="s">
        <v>812</v>
      </c>
      <c r="C1305" s="369" t="s">
        <v>820</v>
      </c>
      <c r="D1305" s="369" t="s">
        <v>1969</v>
      </c>
      <c r="E1305" s="393">
        <f>+D1A_PricingThermals!C27</f>
        <v>0</v>
      </c>
      <c r="F1305" s="377"/>
    </row>
    <row r="1306" spans="2:6" x14ac:dyDescent="0.2">
      <c r="B1306" s="369" t="s">
        <v>812</v>
      </c>
      <c r="C1306" s="369" t="s">
        <v>820</v>
      </c>
      <c r="D1306" s="369" t="s">
        <v>1970</v>
      </c>
      <c r="E1306" s="393">
        <f>+D1A_PricingThermals!C28</f>
        <v>0</v>
      </c>
      <c r="F1306" s="377"/>
    </row>
    <row r="1307" spans="2:6" x14ac:dyDescent="0.2">
      <c r="B1307" s="369" t="s">
        <v>812</v>
      </c>
      <c r="C1307" s="369" t="s">
        <v>820</v>
      </c>
      <c r="D1307" s="369" t="s">
        <v>1971</v>
      </c>
      <c r="E1307" s="393">
        <f>+D1A_PricingThermals!C29</f>
        <v>0</v>
      </c>
      <c r="F1307" s="377"/>
    </row>
    <row r="1308" spans="2:6" x14ac:dyDescent="0.2">
      <c r="B1308" s="369" t="s">
        <v>812</v>
      </c>
      <c r="C1308" s="369" t="s">
        <v>820</v>
      </c>
      <c r="D1308" s="369" t="s">
        <v>1972</v>
      </c>
      <c r="E1308" s="393">
        <f>+D1A_PricingThermals!C30</f>
        <v>0</v>
      </c>
      <c r="F1308" s="377"/>
    </row>
    <row r="1309" spans="2:6" x14ac:dyDescent="0.2">
      <c r="B1309" s="369" t="s">
        <v>812</v>
      </c>
      <c r="C1309" s="369" t="s">
        <v>820</v>
      </c>
      <c r="D1309" s="369" t="s">
        <v>1973</v>
      </c>
      <c r="E1309" s="393">
        <f>+D1A_PricingThermals!C31</f>
        <v>0</v>
      </c>
      <c r="F1309" s="377"/>
    </row>
    <row r="1310" spans="2:6" x14ac:dyDescent="0.2">
      <c r="B1310" s="369" t="s">
        <v>812</v>
      </c>
      <c r="C1310" s="369" t="s">
        <v>820</v>
      </c>
      <c r="D1310" s="369" t="s">
        <v>1974</v>
      </c>
      <c r="E1310" s="393">
        <f>+D1A_PricingThermals!C32</f>
        <v>0</v>
      </c>
      <c r="F1310" s="377"/>
    </row>
    <row r="1311" spans="2:6" x14ac:dyDescent="0.2">
      <c r="B1311" s="369" t="s">
        <v>812</v>
      </c>
      <c r="C1311" s="369" t="s">
        <v>820</v>
      </c>
      <c r="D1311" s="369" t="s">
        <v>1975</v>
      </c>
      <c r="E1311" s="393">
        <f>+D1A_PricingThermals!C33</f>
        <v>0</v>
      </c>
      <c r="F1311" s="377"/>
    </row>
    <row r="1312" spans="2:6" x14ac:dyDescent="0.2">
      <c r="B1312" s="369" t="s">
        <v>812</v>
      </c>
      <c r="C1312" s="369" t="s">
        <v>820</v>
      </c>
      <c r="D1312" s="369" t="s">
        <v>1976</v>
      </c>
      <c r="E1312" s="393">
        <f>+D1A_PricingThermals!D9</f>
        <v>0</v>
      </c>
      <c r="F1312" s="377"/>
    </row>
    <row r="1313" spans="2:6" x14ac:dyDescent="0.2">
      <c r="B1313" s="369" t="s">
        <v>812</v>
      </c>
      <c r="C1313" s="369" t="s">
        <v>820</v>
      </c>
      <c r="D1313" s="369" t="s">
        <v>1977</v>
      </c>
      <c r="E1313" s="393">
        <f>+D1A_PricingThermals!D10</f>
        <v>0</v>
      </c>
      <c r="F1313" s="377"/>
    </row>
    <row r="1314" spans="2:6" x14ac:dyDescent="0.2">
      <c r="B1314" s="369" t="s">
        <v>812</v>
      </c>
      <c r="C1314" s="369" t="s">
        <v>820</v>
      </c>
      <c r="D1314" s="369" t="s">
        <v>1978</v>
      </c>
      <c r="E1314" s="393">
        <f>+D1A_PricingThermals!D11</f>
        <v>0</v>
      </c>
      <c r="F1314" s="377"/>
    </row>
    <row r="1315" spans="2:6" x14ac:dyDescent="0.2">
      <c r="B1315" s="369" t="s">
        <v>812</v>
      </c>
      <c r="C1315" s="369" t="s">
        <v>820</v>
      </c>
      <c r="D1315" s="369" t="s">
        <v>1979</v>
      </c>
      <c r="E1315" s="393">
        <f>+D1A_PricingThermals!D12</f>
        <v>0</v>
      </c>
      <c r="F1315" s="377"/>
    </row>
    <row r="1316" spans="2:6" x14ac:dyDescent="0.2">
      <c r="B1316" s="369" t="s">
        <v>812</v>
      </c>
      <c r="C1316" s="369" t="s">
        <v>820</v>
      </c>
      <c r="D1316" s="369" t="s">
        <v>1980</v>
      </c>
      <c r="E1316" s="393">
        <f>+D1A_PricingThermals!D13</f>
        <v>0</v>
      </c>
      <c r="F1316" s="377"/>
    </row>
    <row r="1317" spans="2:6" x14ac:dyDescent="0.2">
      <c r="B1317" s="369" t="s">
        <v>812</v>
      </c>
      <c r="C1317" s="369" t="s">
        <v>820</v>
      </c>
      <c r="D1317" s="369" t="s">
        <v>1981</v>
      </c>
      <c r="E1317" s="393">
        <f>+D1A_PricingThermals!D14</f>
        <v>0</v>
      </c>
      <c r="F1317" s="377"/>
    </row>
    <row r="1318" spans="2:6" x14ac:dyDescent="0.2">
      <c r="B1318" s="369" t="s">
        <v>812</v>
      </c>
      <c r="C1318" s="369" t="s">
        <v>820</v>
      </c>
      <c r="D1318" s="369" t="s">
        <v>1982</v>
      </c>
      <c r="E1318" s="393">
        <f>+D1A_PricingThermals!D15</f>
        <v>0</v>
      </c>
      <c r="F1318" s="377"/>
    </row>
    <row r="1319" spans="2:6" x14ac:dyDescent="0.2">
      <c r="B1319" s="369" t="s">
        <v>812</v>
      </c>
      <c r="C1319" s="369" t="s">
        <v>820</v>
      </c>
      <c r="D1319" s="369" t="s">
        <v>1983</v>
      </c>
      <c r="E1319" s="393">
        <f>+D1A_PricingThermals!D16</f>
        <v>0</v>
      </c>
      <c r="F1319" s="377"/>
    </row>
    <row r="1320" spans="2:6" x14ac:dyDescent="0.2">
      <c r="B1320" s="369" t="s">
        <v>812</v>
      </c>
      <c r="C1320" s="369" t="s">
        <v>820</v>
      </c>
      <c r="D1320" s="369" t="s">
        <v>1984</v>
      </c>
      <c r="E1320" s="393">
        <f>+D1A_PricingThermals!D17</f>
        <v>0</v>
      </c>
      <c r="F1320" s="377"/>
    </row>
    <row r="1321" spans="2:6" x14ac:dyDescent="0.2">
      <c r="B1321" s="369" t="s">
        <v>812</v>
      </c>
      <c r="C1321" s="369" t="s">
        <v>820</v>
      </c>
      <c r="D1321" s="369" t="s">
        <v>1985</v>
      </c>
      <c r="E1321" s="393">
        <f>+D1A_PricingThermals!D18</f>
        <v>0</v>
      </c>
      <c r="F1321" s="377"/>
    </row>
    <row r="1322" spans="2:6" x14ac:dyDescent="0.2">
      <c r="B1322" s="369" t="s">
        <v>812</v>
      </c>
      <c r="C1322" s="369" t="s">
        <v>820</v>
      </c>
      <c r="D1322" s="369" t="s">
        <v>1986</v>
      </c>
      <c r="E1322" s="393">
        <f>+D1A_PricingThermals!D19</f>
        <v>0</v>
      </c>
      <c r="F1322" s="377"/>
    </row>
    <row r="1323" spans="2:6" x14ac:dyDescent="0.2">
      <c r="B1323" s="369" t="s">
        <v>812</v>
      </c>
      <c r="C1323" s="369" t="s">
        <v>820</v>
      </c>
      <c r="D1323" s="369" t="s">
        <v>1987</v>
      </c>
      <c r="E1323" s="393">
        <f>+D1A_PricingThermals!D20</f>
        <v>0</v>
      </c>
      <c r="F1323" s="377"/>
    </row>
    <row r="1324" spans="2:6" x14ac:dyDescent="0.2">
      <c r="B1324" s="369" t="s">
        <v>812</v>
      </c>
      <c r="C1324" s="369" t="s">
        <v>820</v>
      </c>
      <c r="D1324" s="369" t="s">
        <v>1988</v>
      </c>
      <c r="E1324" s="393">
        <f>+D1A_PricingThermals!D21</f>
        <v>0</v>
      </c>
      <c r="F1324" s="377"/>
    </row>
    <row r="1325" spans="2:6" x14ac:dyDescent="0.2">
      <c r="B1325" s="369" t="s">
        <v>812</v>
      </c>
      <c r="C1325" s="369" t="s">
        <v>820</v>
      </c>
      <c r="D1325" s="369" t="s">
        <v>1989</v>
      </c>
      <c r="E1325" s="393">
        <f>+D1A_PricingThermals!D22</f>
        <v>0</v>
      </c>
      <c r="F1325" s="377"/>
    </row>
    <row r="1326" spans="2:6" x14ac:dyDescent="0.2">
      <c r="B1326" s="369" t="s">
        <v>812</v>
      </c>
      <c r="C1326" s="369" t="s">
        <v>820</v>
      </c>
      <c r="D1326" s="369" t="s">
        <v>1990</v>
      </c>
      <c r="E1326" s="393">
        <f>+D1A_PricingThermals!D23</f>
        <v>0</v>
      </c>
      <c r="F1326" s="377"/>
    </row>
    <row r="1327" spans="2:6" x14ac:dyDescent="0.2">
      <c r="B1327" s="369" t="s">
        <v>812</v>
      </c>
      <c r="C1327" s="369" t="s">
        <v>820</v>
      </c>
      <c r="D1327" s="369" t="s">
        <v>1991</v>
      </c>
      <c r="E1327" s="393">
        <f>+D1A_PricingThermals!D24</f>
        <v>0</v>
      </c>
      <c r="F1327" s="377"/>
    </row>
    <row r="1328" spans="2:6" x14ac:dyDescent="0.2">
      <c r="B1328" s="369" t="s">
        <v>812</v>
      </c>
      <c r="C1328" s="369" t="s">
        <v>820</v>
      </c>
      <c r="D1328" s="369" t="s">
        <v>1992</v>
      </c>
      <c r="E1328" s="393">
        <f>+D1A_PricingThermals!D25</f>
        <v>0</v>
      </c>
      <c r="F1328" s="377"/>
    </row>
    <row r="1329" spans="2:6" x14ac:dyDescent="0.2">
      <c r="B1329" s="369" t="s">
        <v>812</v>
      </c>
      <c r="C1329" s="369" t="s">
        <v>820</v>
      </c>
      <c r="D1329" s="369" t="s">
        <v>1993</v>
      </c>
      <c r="E1329" s="393">
        <f>+D1A_PricingThermals!D26</f>
        <v>0</v>
      </c>
      <c r="F1329" s="377"/>
    </row>
    <row r="1330" spans="2:6" x14ac:dyDescent="0.2">
      <c r="B1330" s="369" t="s">
        <v>812</v>
      </c>
      <c r="C1330" s="369" t="s">
        <v>820</v>
      </c>
      <c r="D1330" s="369" t="s">
        <v>1994</v>
      </c>
      <c r="E1330" s="393">
        <f>+D1A_PricingThermals!D27</f>
        <v>0</v>
      </c>
      <c r="F1330" s="377"/>
    </row>
    <row r="1331" spans="2:6" x14ac:dyDescent="0.2">
      <c r="B1331" s="369" t="s">
        <v>812</v>
      </c>
      <c r="C1331" s="369" t="s">
        <v>820</v>
      </c>
      <c r="D1331" s="369" t="s">
        <v>1995</v>
      </c>
      <c r="E1331" s="393">
        <f>+D1A_PricingThermals!D28</f>
        <v>0</v>
      </c>
      <c r="F1331" s="377"/>
    </row>
    <row r="1332" spans="2:6" x14ac:dyDescent="0.2">
      <c r="B1332" s="369" t="s">
        <v>812</v>
      </c>
      <c r="C1332" s="369" t="s">
        <v>820</v>
      </c>
      <c r="D1332" s="369" t="s">
        <v>1996</v>
      </c>
      <c r="E1332" s="393">
        <f>+D1A_PricingThermals!D29</f>
        <v>0</v>
      </c>
      <c r="F1332" s="377"/>
    </row>
    <row r="1333" spans="2:6" x14ac:dyDescent="0.2">
      <c r="B1333" s="369" t="s">
        <v>812</v>
      </c>
      <c r="C1333" s="369" t="s">
        <v>820</v>
      </c>
      <c r="D1333" s="369" t="s">
        <v>1997</v>
      </c>
      <c r="E1333" s="393">
        <f>+D1A_PricingThermals!D30</f>
        <v>0</v>
      </c>
      <c r="F1333" s="377"/>
    </row>
    <row r="1334" spans="2:6" x14ac:dyDescent="0.2">
      <c r="B1334" s="369" t="s">
        <v>812</v>
      </c>
      <c r="C1334" s="369" t="s">
        <v>820</v>
      </c>
      <c r="D1334" s="369" t="s">
        <v>1998</v>
      </c>
      <c r="E1334" s="393">
        <f>+D1A_PricingThermals!D31</f>
        <v>0</v>
      </c>
      <c r="F1334" s="377"/>
    </row>
    <row r="1335" spans="2:6" x14ac:dyDescent="0.2">
      <c r="B1335" s="369" t="s">
        <v>812</v>
      </c>
      <c r="C1335" s="369" t="s">
        <v>820</v>
      </c>
      <c r="D1335" s="369" t="s">
        <v>1999</v>
      </c>
      <c r="E1335" s="393">
        <f>+D1A_PricingThermals!D32</f>
        <v>0</v>
      </c>
      <c r="F1335" s="377"/>
    </row>
    <row r="1336" spans="2:6" x14ac:dyDescent="0.2">
      <c r="B1336" s="369" t="s">
        <v>812</v>
      </c>
      <c r="C1336" s="369" t="s">
        <v>820</v>
      </c>
      <c r="D1336" s="369" t="s">
        <v>2000</v>
      </c>
      <c r="E1336" s="393">
        <f>+D1A_PricingThermals!D33</f>
        <v>0</v>
      </c>
      <c r="F1336" s="377"/>
    </row>
    <row r="1337" spans="2:6" x14ac:dyDescent="0.2">
      <c r="B1337" s="369" t="s">
        <v>812</v>
      </c>
      <c r="C1337" s="369" t="s">
        <v>820</v>
      </c>
      <c r="D1337" s="369" t="s">
        <v>2001</v>
      </c>
      <c r="E1337" s="393">
        <f>+D1A_PricingThermals!E9</f>
        <v>0</v>
      </c>
      <c r="F1337" s="377"/>
    </row>
    <row r="1338" spans="2:6" x14ac:dyDescent="0.2">
      <c r="B1338" s="369" t="s">
        <v>812</v>
      </c>
      <c r="C1338" s="369" t="s">
        <v>820</v>
      </c>
      <c r="D1338" s="369" t="s">
        <v>2002</v>
      </c>
      <c r="E1338" s="393">
        <f>+D1A_PricingThermals!E10</f>
        <v>0</v>
      </c>
      <c r="F1338" s="377"/>
    </row>
    <row r="1339" spans="2:6" x14ac:dyDescent="0.2">
      <c r="B1339" s="369" t="s">
        <v>812</v>
      </c>
      <c r="C1339" s="369" t="s">
        <v>820</v>
      </c>
      <c r="D1339" s="369" t="s">
        <v>2003</v>
      </c>
      <c r="E1339" s="393">
        <f>+D1A_PricingThermals!E11</f>
        <v>0</v>
      </c>
      <c r="F1339" s="377"/>
    </row>
    <row r="1340" spans="2:6" x14ac:dyDescent="0.2">
      <c r="B1340" s="369" t="s">
        <v>812</v>
      </c>
      <c r="C1340" s="369" t="s">
        <v>820</v>
      </c>
      <c r="D1340" s="369" t="s">
        <v>2004</v>
      </c>
      <c r="E1340" s="393">
        <f>+D1A_PricingThermals!E12</f>
        <v>0</v>
      </c>
      <c r="F1340" s="377"/>
    </row>
    <row r="1341" spans="2:6" x14ac:dyDescent="0.2">
      <c r="B1341" s="369" t="s">
        <v>812</v>
      </c>
      <c r="C1341" s="369" t="s">
        <v>820</v>
      </c>
      <c r="D1341" s="369" t="s">
        <v>2005</v>
      </c>
      <c r="E1341" s="393">
        <f>+D1A_PricingThermals!E13</f>
        <v>0</v>
      </c>
      <c r="F1341" s="377"/>
    </row>
    <row r="1342" spans="2:6" x14ac:dyDescent="0.2">
      <c r="B1342" s="369" t="s">
        <v>812</v>
      </c>
      <c r="C1342" s="369" t="s">
        <v>820</v>
      </c>
      <c r="D1342" s="369" t="s">
        <v>2006</v>
      </c>
      <c r="E1342" s="393">
        <f>+D1A_PricingThermals!E14</f>
        <v>0</v>
      </c>
      <c r="F1342" s="377"/>
    </row>
    <row r="1343" spans="2:6" x14ac:dyDescent="0.2">
      <c r="B1343" s="369" t="s">
        <v>812</v>
      </c>
      <c r="C1343" s="369" t="s">
        <v>820</v>
      </c>
      <c r="D1343" s="369" t="s">
        <v>2007</v>
      </c>
      <c r="E1343" s="393">
        <f>+D1A_PricingThermals!E15</f>
        <v>0</v>
      </c>
      <c r="F1343" s="377"/>
    </row>
    <row r="1344" spans="2:6" x14ac:dyDescent="0.2">
      <c r="B1344" s="369" t="s">
        <v>812</v>
      </c>
      <c r="C1344" s="369" t="s">
        <v>820</v>
      </c>
      <c r="D1344" s="369" t="s">
        <v>2008</v>
      </c>
      <c r="E1344" s="393">
        <f>+D1A_PricingThermals!E16</f>
        <v>0</v>
      </c>
      <c r="F1344" s="377"/>
    </row>
    <row r="1345" spans="2:6" x14ac:dyDescent="0.2">
      <c r="B1345" s="369" t="s">
        <v>812</v>
      </c>
      <c r="C1345" s="369" t="s">
        <v>820</v>
      </c>
      <c r="D1345" s="369" t="s">
        <v>2009</v>
      </c>
      <c r="E1345" s="393">
        <f>+D1A_PricingThermals!E17</f>
        <v>0</v>
      </c>
      <c r="F1345" s="377"/>
    </row>
    <row r="1346" spans="2:6" x14ac:dyDescent="0.2">
      <c r="B1346" s="369" t="s">
        <v>812</v>
      </c>
      <c r="C1346" s="369" t="s">
        <v>820</v>
      </c>
      <c r="D1346" s="369" t="s">
        <v>2010</v>
      </c>
      <c r="E1346" s="393">
        <f>+D1A_PricingThermals!E18</f>
        <v>0</v>
      </c>
      <c r="F1346" s="377"/>
    </row>
    <row r="1347" spans="2:6" x14ac:dyDescent="0.2">
      <c r="B1347" s="369" t="s">
        <v>812</v>
      </c>
      <c r="C1347" s="369" t="s">
        <v>820</v>
      </c>
      <c r="D1347" s="369" t="s">
        <v>2011</v>
      </c>
      <c r="E1347" s="393">
        <f>+D1A_PricingThermals!E19</f>
        <v>0</v>
      </c>
      <c r="F1347" s="377"/>
    </row>
    <row r="1348" spans="2:6" x14ac:dyDescent="0.2">
      <c r="B1348" s="369" t="s">
        <v>812</v>
      </c>
      <c r="C1348" s="369" t="s">
        <v>820</v>
      </c>
      <c r="D1348" s="369" t="s">
        <v>2012</v>
      </c>
      <c r="E1348" s="393">
        <f>+D1A_PricingThermals!E20</f>
        <v>0</v>
      </c>
      <c r="F1348" s="377"/>
    </row>
    <row r="1349" spans="2:6" x14ac:dyDescent="0.2">
      <c r="B1349" s="369" t="s">
        <v>812</v>
      </c>
      <c r="C1349" s="369" t="s">
        <v>820</v>
      </c>
      <c r="D1349" s="369" t="s">
        <v>2013</v>
      </c>
      <c r="E1349" s="393">
        <f>+D1A_PricingThermals!E21</f>
        <v>0</v>
      </c>
      <c r="F1349" s="377"/>
    </row>
    <row r="1350" spans="2:6" x14ac:dyDescent="0.2">
      <c r="B1350" s="369" t="s">
        <v>812</v>
      </c>
      <c r="C1350" s="369" t="s">
        <v>820</v>
      </c>
      <c r="D1350" s="369" t="s">
        <v>2014</v>
      </c>
      <c r="E1350" s="393">
        <f>+D1A_PricingThermals!E22</f>
        <v>0</v>
      </c>
      <c r="F1350" s="377"/>
    </row>
    <row r="1351" spans="2:6" x14ac:dyDescent="0.2">
      <c r="B1351" s="369" t="s">
        <v>812</v>
      </c>
      <c r="C1351" s="369" t="s">
        <v>820</v>
      </c>
      <c r="D1351" s="369" t="s">
        <v>2015</v>
      </c>
      <c r="E1351" s="393">
        <f>+D1A_PricingThermals!E23</f>
        <v>0</v>
      </c>
      <c r="F1351" s="377"/>
    </row>
    <row r="1352" spans="2:6" x14ac:dyDescent="0.2">
      <c r="B1352" s="369" t="s">
        <v>812</v>
      </c>
      <c r="C1352" s="369" t="s">
        <v>820</v>
      </c>
      <c r="D1352" s="369" t="s">
        <v>2016</v>
      </c>
      <c r="E1352" s="393">
        <f>+D1A_PricingThermals!E24</f>
        <v>0</v>
      </c>
      <c r="F1352" s="377"/>
    </row>
    <row r="1353" spans="2:6" x14ac:dyDescent="0.2">
      <c r="B1353" s="369" t="s">
        <v>812</v>
      </c>
      <c r="C1353" s="369" t="s">
        <v>820</v>
      </c>
      <c r="D1353" s="369" t="s">
        <v>2017</v>
      </c>
      <c r="E1353" s="393">
        <f>+D1A_PricingThermals!E25</f>
        <v>0</v>
      </c>
      <c r="F1353" s="377"/>
    </row>
    <row r="1354" spans="2:6" x14ac:dyDescent="0.2">
      <c r="B1354" s="369" t="s">
        <v>812</v>
      </c>
      <c r="C1354" s="369" t="s">
        <v>820</v>
      </c>
      <c r="D1354" s="369" t="s">
        <v>2018</v>
      </c>
      <c r="E1354" s="393">
        <f>+D1A_PricingThermals!E26</f>
        <v>0</v>
      </c>
      <c r="F1354" s="377"/>
    </row>
    <row r="1355" spans="2:6" x14ac:dyDescent="0.2">
      <c r="B1355" s="369" t="s">
        <v>812</v>
      </c>
      <c r="C1355" s="369" t="s">
        <v>820</v>
      </c>
      <c r="D1355" s="369" t="s">
        <v>2019</v>
      </c>
      <c r="E1355" s="393">
        <f>+D1A_PricingThermals!E27</f>
        <v>0</v>
      </c>
      <c r="F1355" s="377"/>
    </row>
    <row r="1356" spans="2:6" x14ac:dyDescent="0.2">
      <c r="B1356" s="369" t="s">
        <v>812</v>
      </c>
      <c r="C1356" s="369" t="s">
        <v>820</v>
      </c>
      <c r="D1356" s="369" t="s">
        <v>2020</v>
      </c>
      <c r="E1356" s="393">
        <f>+D1A_PricingThermals!E28</f>
        <v>0</v>
      </c>
      <c r="F1356" s="377"/>
    </row>
    <row r="1357" spans="2:6" x14ac:dyDescent="0.2">
      <c r="B1357" s="369" t="s">
        <v>812</v>
      </c>
      <c r="C1357" s="369" t="s">
        <v>820</v>
      </c>
      <c r="D1357" s="369" t="s">
        <v>2021</v>
      </c>
      <c r="E1357" s="393">
        <f>+D1A_PricingThermals!E29</f>
        <v>0</v>
      </c>
      <c r="F1357" s="377"/>
    </row>
    <row r="1358" spans="2:6" x14ac:dyDescent="0.2">
      <c r="B1358" s="369" t="s">
        <v>812</v>
      </c>
      <c r="C1358" s="369" t="s">
        <v>820</v>
      </c>
      <c r="D1358" s="369" t="s">
        <v>2022</v>
      </c>
      <c r="E1358" s="393">
        <f>+D1A_PricingThermals!E30</f>
        <v>0</v>
      </c>
      <c r="F1358" s="377"/>
    </row>
    <row r="1359" spans="2:6" x14ac:dyDescent="0.2">
      <c r="B1359" s="369" t="s">
        <v>812</v>
      </c>
      <c r="C1359" s="369" t="s">
        <v>820</v>
      </c>
      <c r="D1359" s="369" t="s">
        <v>2023</v>
      </c>
      <c r="E1359" s="393">
        <f>+D1A_PricingThermals!E31</f>
        <v>0</v>
      </c>
      <c r="F1359" s="377"/>
    </row>
    <row r="1360" spans="2:6" x14ac:dyDescent="0.2">
      <c r="B1360" s="369" t="s">
        <v>812</v>
      </c>
      <c r="C1360" s="369" t="s">
        <v>820</v>
      </c>
      <c r="D1360" s="369" t="s">
        <v>2024</v>
      </c>
      <c r="E1360" s="393">
        <f>+D1A_PricingThermals!E32</f>
        <v>0</v>
      </c>
      <c r="F1360" s="377"/>
    </row>
    <row r="1361" spans="2:6" x14ac:dyDescent="0.2">
      <c r="B1361" s="369" t="s">
        <v>812</v>
      </c>
      <c r="C1361" s="369" t="s">
        <v>820</v>
      </c>
      <c r="D1361" s="369" t="s">
        <v>2025</v>
      </c>
      <c r="E1361" s="393">
        <f>+D1A_PricingThermals!E33</f>
        <v>0</v>
      </c>
      <c r="F1361" s="377"/>
    </row>
    <row r="1362" spans="2:6" x14ac:dyDescent="0.2">
      <c r="B1362" s="369" t="s">
        <v>812</v>
      </c>
      <c r="C1362" s="369" t="s">
        <v>820</v>
      </c>
      <c r="D1362" s="369" t="s">
        <v>2026</v>
      </c>
      <c r="E1362" s="393">
        <f>+D1A_PricingThermals!F9</f>
        <v>0</v>
      </c>
      <c r="F1362" s="377"/>
    </row>
    <row r="1363" spans="2:6" x14ac:dyDescent="0.2">
      <c r="B1363" s="369" t="s">
        <v>812</v>
      </c>
      <c r="C1363" s="369" t="s">
        <v>820</v>
      </c>
      <c r="D1363" s="369" t="s">
        <v>2027</v>
      </c>
      <c r="E1363" s="393">
        <f>+D1A_PricingThermals!F10</f>
        <v>0</v>
      </c>
      <c r="F1363" s="377"/>
    </row>
    <row r="1364" spans="2:6" x14ac:dyDescent="0.2">
      <c r="B1364" s="369" t="s">
        <v>812</v>
      </c>
      <c r="C1364" s="369" t="s">
        <v>820</v>
      </c>
      <c r="D1364" s="369" t="s">
        <v>2028</v>
      </c>
      <c r="E1364" s="393">
        <f>+D1A_PricingThermals!F11</f>
        <v>0</v>
      </c>
      <c r="F1364" s="377"/>
    </row>
    <row r="1365" spans="2:6" x14ac:dyDescent="0.2">
      <c r="B1365" s="369" t="s">
        <v>812</v>
      </c>
      <c r="C1365" s="369" t="s">
        <v>820</v>
      </c>
      <c r="D1365" s="369" t="s">
        <v>2029</v>
      </c>
      <c r="E1365" s="393">
        <f>+D1A_PricingThermals!F12</f>
        <v>0</v>
      </c>
      <c r="F1365" s="377"/>
    </row>
    <row r="1366" spans="2:6" x14ac:dyDescent="0.2">
      <c r="B1366" s="369" t="s">
        <v>812</v>
      </c>
      <c r="C1366" s="369" t="s">
        <v>820</v>
      </c>
      <c r="D1366" s="369" t="s">
        <v>2030</v>
      </c>
      <c r="E1366" s="393">
        <f>+D1A_PricingThermals!F13</f>
        <v>0</v>
      </c>
      <c r="F1366" s="377"/>
    </row>
    <row r="1367" spans="2:6" x14ac:dyDescent="0.2">
      <c r="B1367" s="369" t="s">
        <v>812</v>
      </c>
      <c r="C1367" s="369" t="s">
        <v>820</v>
      </c>
      <c r="D1367" s="369" t="s">
        <v>2031</v>
      </c>
      <c r="E1367" s="393">
        <f>+D1A_PricingThermals!F14</f>
        <v>0</v>
      </c>
      <c r="F1367" s="377"/>
    </row>
    <row r="1368" spans="2:6" x14ac:dyDescent="0.2">
      <c r="B1368" s="369" t="s">
        <v>812</v>
      </c>
      <c r="C1368" s="369" t="s">
        <v>820</v>
      </c>
      <c r="D1368" s="369" t="s">
        <v>2032</v>
      </c>
      <c r="E1368" s="393">
        <f>+D1A_PricingThermals!F15</f>
        <v>0</v>
      </c>
      <c r="F1368" s="377"/>
    </row>
    <row r="1369" spans="2:6" x14ac:dyDescent="0.2">
      <c r="B1369" s="369" t="s">
        <v>812</v>
      </c>
      <c r="C1369" s="369" t="s">
        <v>820</v>
      </c>
      <c r="D1369" s="369" t="s">
        <v>2033</v>
      </c>
      <c r="E1369" s="393">
        <f>+D1A_PricingThermals!F16</f>
        <v>0</v>
      </c>
      <c r="F1369" s="377"/>
    </row>
    <row r="1370" spans="2:6" x14ac:dyDescent="0.2">
      <c r="B1370" s="369" t="s">
        <v>812</v>
      </c>
      <c r="C1370" s="369" t="s">
        <v>820</v>
      </c>
      <c r="D1370" s="369" t="s">
        <v>2034</v>
      </c>
      <c r="E1370" s="393">
        <f>+D1A_PricingThermals!F17</f>
        <v>0</v>
      </c>
      <c r="F1370" s="377"/>
    </row>
    <row r="1371" spans="2:6" x14ac:dyDescent="0.2">
      <c r="B1371" s="369" t="s">
        <v>812</v>
      </c>
      <c r="C1371" s="369" t="s">
        <v>820</v>
      </c>
      <c r="D1371" s="369" t="s">
        <v>2035</v>
      </c>
      <c r="E1371" s="393">
        <f>+D1A_PricingThermals!F18</f>
        <v>0</v>
      </c>
      <c r="F1371" s="377"/>
    </row>
    <row r="1372" spans="2:6" x14ac:dyDescent="0.2">
      <c r="B1372" s="369" t="s">
        <v>812</v>
      </c>
      <c r="C1372" s="369" t="s">
        <v>820</v>
      </c>
      <c r="D1372" s="369" t="s">
        <v>2036</v>
      </c>
      <c r="E1372" s="393">
        <f>+D1A_PricingThermals!F19</f>
        <v>0</v>
      </c>
      <c r="F1372" s="377"/>
    </row>
    <row r="1373" spans="2:6" x14ac:dyDescent="0.2">
      <c r="B1373" s="369" t="s">
        <v>812</v>
      </c>
      <c r="C1373" s="369" t="s">
        <v>820</v>
      </c>
      <c r="D1373" s="369" t="s">
        <v>2037</v>
      </c>
      <c r="E1373" s="393">
        <f>+D1A_PricingThermals!F20</f>
        <v>0</v>
      </c>
      <c r="F1373" s="377"/>
    </row>
    <row r="1374" spans="2:6" x14ac:dyDescent="0.2">
      <c r="B1374" s="369" t="s">
        <v>812</v>
      </c>
      <c r="C1374" s="369" t="s">
        <v>820</v>
      </c>
      <c r="D1374" s="369" t="s">
        <v>2038</v>
      </c>
      <c r="E1374" s="393">
        <f>+D1A_PricingThermals!F21</f>
        <v>0</v>
      </c>
      <c r="F1374" s="377"/>
    </row>
    <row r="1375" spans="2:6" x14ac:dyDescent="0.2">
      <c r="B1375" s="369" t="s">
        <v>812</v>
      </c>
      <c r="C1375" s="369" t="s">
        <v>820</v>
      </c>
      <c r="D1375" s="369" t="s">
        <v>2039</v>
      </c>
      <c r="E1375" s="393">
        <f>+D1A_PricingThermals!F22</f>
        <v>0</v>
      </c>
      <c r="F1375" s="377"/>
    </row>
    <row r="1376" spans="2:6" x14ac:dyDescent="0.2">
      <c r="B1376" s="369" t="s">
        <v>812</v>
      </c>
      <c r="C1376" s="369" t="s">
        <v>820</v>
      </c>
      <c r="D1376" s="369" t="s">
        <v>2040</v>
      </c>
      <c r="E1376" s="393">
        <f>+D1A_PricingThermals!F23</f>
        <v>0</v>
      </c>
      <c r="F1376" s="377"/>
    </row>
    <row r="1377" spans="2:6" x14ac:dyDescent="0.2">
      <c r="B1377" s="369" t="s">
        <v>812</v>
      </c>
      <c r="C1377" s="369" t="s">
        <v>820</v>
      </c>
      <c r="D1377" s="369" t="s">
        <v>2041</v>
      </c>
      <c r="E1377" s="393">
        <f>+D1A_PricingThermals!F24</f>
        <v>0</v>
      </c>
      <c r="F1377" s="377"/>
    </row>
    <row r="1378" spans="2:6" x14ac:dyDescent="0.2">
      <c r="B1378" s="369" t="s">
        <v>812</v>
      </c>
      <c r="C1378" s="369" t="s">
        <v>820</v>
      </c>
      <c r="D1378" s="369" t="s">
        <v>2042</v>
      </c>
      <c r="E1378" s="393">
        <f>+D1A_PricingThermals!F25</f>
        <v>0</v>
      </c>
      <c r="F1378" s="377"/>
    </row>
    <row r="1379" spans="2:6" x14ac:dyDescent="0.2">
      <c r="B1379" s="369" t="s">
        <v>812</v>
      </c>
      <c r="C1379" s="369" t="s">
        <v>820</v>
      </c>
      <c r="D1379" s="369" t="s">
        <v>2043</v>
      </c>
      <c r="E1379" s="393">
        <f>+D1A_PricingThermals!F26</f>
        <v>0</v>
      </c>
      <c r="F1379" s="377"/>
    </row>
    <row r="1380" spans="2:6" x14ac:dyDescent="0.2">
      <c r="B1380" s="369" t="s">
        <v>812</v>
      </c>
      <c r="C1380" s="369" t="s">
        <v>820</v>
      </c>
      <c r="D1380" s="369" t="s">
        <v>2044</v>
      </c>
      <c r="E1380" s="393">
        <f>+D1A_PricingThermals!F27</f>
        <v>0</v>
      </c>
      <c r="F1380" s="377"/>
    </row>
    <row r="1381" spans="2:6" x14ac:dyDescent="0.2">
      <c r="B1381" s="369" t="s">
        <v>812</v>
      </c>
      <c r="C1381" s="369" t="s">
        <v>820</v>
      </c>
      <c r="D1381" s="369" t="s">
        <v>2045</v>
      </c>
      <c r="E1381" s="393">
        <f>+D1A_PricingThermals!F28</f>
        <v>0</v>
      </c>
      <c r="F1381" s="377"/>
    </row>
    <row r="1382" spans="2:6" x14ac:dyDescent="0.2">
      <c r="B1382" s="369" t="s">
        <v>812</v>
      </c>
      <c r="C1382" s="369" t="s">
        <v>820</v>
      </c>
      <c r="D1382" s="369" t="s">
        <v>2046</v>
      </c>
      <c r="E1382" s="393">
        <f>+D1A_PricingThermals!F29</f>
        <v>0</v>
      </c>
      <c r="F1382" s="377"/>
    </row>
    <row r="1383" spans="2:6" x14ac:dyDescent="0.2">
      <c r="B1383" s="369" t="s">
        <v>812</v>
      </c>
      <c r="C1383" s="369" t="s">
        <v>820</v>
      </c>
      <c r="D1383" s="369" t="s">
        <v>2047</v>
      </c>
      <c r="E1383" s="393">
        <f>+D1A_PricingThermals!F30</f>
        <v>0</v>
      </c>
      <c r="F1383" s="377"/>
    </row>
    <row r="1384" spans="2:6" x14ac:dyDescent="0.2">
      <c r="B1384" s="369" t="s">
        <v>812</v>
      </c>
      <c r="C1384" s="369" t="s">
        <v>820</v>
      </c>
      <c r="D1384" s="369" t="s">
        <v>2048</v>
      </c>
      <c r="E1384" s="393">
        <f>+D1A_PricingThermals!F31</f>
        <v>0</v>
      </c>
      <c r="F1384" s="377"/>
    </row>
    <row r="1385" spans="2:6" x14ac:dyDescent="0.2">
      <c r="B1385" s="369" t="s">
        <v>812</v>
      </c>
      <c r="C1385" s="369" t="s">
        <v>820</v>
      </c>
      <c r="D1385" s="369" t="s">
        <v>2049</v>
      </c>
      <c r="E1385" s="393">
        <f>+D1A_PricingThermals!F32</f>
        <v>0</v>
      </c>
      <c r="F1385" s="377"/>
    </row>
    <row r="1386" spans="2:6" x14ac:dyDescent="0.2">
      <c r="B1386" s="369" t="s">
        <v>812</v>
      </c>
      <c r="C1386" s="369" t="s">
        <v>820</v>
      </c>
      <c r="D1386" s="369" t="s">
        <v>2050</v>
      </c>
      <c r="E1386" s="393">
        <f>+D1A_PricingThermals!F33</f>
        <v>0</v>
      </c>
      <c r="F1386" s="377"/>
    </row>
    <row r="1387" spans="2:6" x14ac:dyDescent="0.2">
      <c r="B1387" s="369" t="s">
        <v>812</v>
      </c>
      <c r="C1387" s="369" t="s">
        <v>820</v>
      </c>
      <c r="D1387" s="369" t="s">
        <v>2051</v>
      </c>
      <c r="E1387" s="393">
        <f>+D1A_PricingThermals!G9</f>
        <v>0</v>
      </c>
      <c r="F1387" s="377"/>
    </row>
    <row r="1388" spans="2:6" x14ac:dyDescent="0.2">
      <c r="B1388" s="369" t="s">
        <v>812</v>
      </c>
      <c r="C1388" s="369" t="s">
        <v>820</v>
      </c>
      <c r="D1388" s="369" t="s">
        <v>2052</v>
      </c>
      <c r="E1388" s="393">
        <f>+D1A_PricingThermals!G10</f>
        <v>0</v>
      </c>
      <c r="F1388" s="377"/>
    </row>
    <row r="1389" spans="2:6" x14ac:dyDescent="0.2">
      <c r="B1389" s="369" t="s">
        <v>812</v>
      </c>
      <c r="C1389" s="369" t="s">
        <v>820</v>
      </c>
      <c r="D1389" s="369" t="s">
        <v>2053</v>
      </c>
      <c r="E1389" s="393">
        <f>+D1A_PricingThermals!G11</f>
        <v>0</v>
      </c>
      <c r="F1389" s="377"/>
    </row>
    <row r="1390" spans="2:6" x14ac:dyDescent="0.2">
      <c r="B1390" s="369" t="s">
        <v>812</v>
      </c>
      <c r="C1390" s="369" t="s">
        <v>820</v>
      </c>
      <c r="D1390" s="369" t="s">
        <v>2054</v>
      </c>
      <c r="E1390" s="393">
        <f>+D1A_PricingThermals!G12</f>
        <v>0</v>
      </c>
      <c r="F1390" s="377"/>
    </row>
    <row r="1391" spans="2:6" x14ac:dyDescent="0.2">
      <c r="B1391" s="369" t="s">
        <v>812</v>
      </c>
      <c r="C1391" s="369" t="s">
        <v>820</v>
      </c>
      <c r="D1391" s="369" t="s">
        <v>2055</v>
      </c>
      <c r="E1391" s="393">
        <f>+D1A_PricingThermals!G13</f>
        <v>0</v>
      </c>
      <c r="F1391" s="377"/>
    </row>
    <row r="1392" spans="2:6" x14ac:dyDescent="0.2">
      <c r="B1392" s="369" t="s">
        <v>812</v>
      </c>
      <c r="C1392" s="369" t="s">
        <v>820</v>
      </c>
      <c r="D1392" s="369" t="s">
        <v>2056</v>
      </c>
      <c r="E1392" s="393">
        <f>+D1A_PricingThermals!G14</f>
        <v>0</v>
      </c>
      <c r="F1392" s="377"/>
    </row>
    <row r="1393" spans="2:6" x14ac:dyDescent="0.2">
      <c r="B1393" s="369" t="s">
        <v>812</v>
      </c>
      <c r="C1393" s="369" t="s">
        <v>820</v>
      </c>
      <c r="D1393" s="369" t="s">
        <v>2057</v>
      </c>
      <c r="E1393" s="393">
        <f>+D1A_PricingThermals!G15</f>
        <v>0</v>
      </c>
      <c r="F1393" s="377"/>
    </row>
    <row r="1394" spans="2:6" x14ac:dyDescent="0.2">
      <c r="B1394" s="369" t="s">
        <v>812</v>
      </c>
      <c r="C1394" s="369" t="s">
        <v>820</v>
      </c>
      <c r="D1394" s="369" t="s">
        <v>2058</v>
      </c>
      <c r="E1394" s="393">
        <f>+D1A_PricingThermals!G16</f>
        <v>0</v>
      </c>
      <c r="F1394" s="377"/>
    </row>
    <row r="1395" spans="2:6" x14ac:dyDescent="0.2">
      <c r="B1395" s="369" t="s">
        <v>812</v>
      </c>
      <c r="C1395" s="369" t="s">
        <v>820</v>
      </c>
      <c r="D1395" s="369" t="s">
        <v>2059</v>
      </c>
      <c r="E1395" s="393">
        <f>+D1A_PricingThermals!G17</f>
        <v>0</v>
      </c>
      <c r="F1395" s="377"/>
    </row>
    <row r="1396" spans="2:6" x14ac:dyDescent="0.2">
      <c r="B1396" s="369" t="s">
        <v>812</v>
      </c>
      <c r="C1396" s="369" t="s">
        <v>820</v>
      </c>
      <c r="D1396" s="369" t="s">
        <v>2060</v>
      </c>
      <c r="E1396" s="393">
        <f>+D1A_PricingThermals!G18</f>
        <v>0</v>
      </c>
      <c r="F1396" s="377"/>
    </row>
    <row r="1397" spans="2:6" x14ac:dyDescent="0.2">
      <c r="B1397" s="369" t="s">
        <v>812</v>
      </c>
      <c r="C1397" s="369" t="s">
        <v>820</v>
      </c>
      <c r="D1397" s="369" t="s">
        <v>2061</v>
      </c>
      <c r="E1397" s="393">
        <f>+D1A_PricingThermals!G19</f>
        <v>0</v>
      </c>
      <c r="F1397" s="377"/>
    </row>
    <row r="1398" spans="2:6" x14ac:dyDescent="0.2">
      <c r="B1398" s="369" t="s">
        <v>812</v>
      </c>
      <c r="C1398" s="369" t="s">
        <v>820</v>
      </c>
      <c r="D1398" s="369" t="s">
        <v>2062</v>
      </c>
      <c r="E1398" s="393">
        <f>+D1A_PricingThermals!G20</f>
        <v>0</v>
      </c>
      <c r="F1398" s="377"/>
    </row>
    <row r="1399" spans="2:6" x14ac:dyDescent="0.2">
      <c r="B1399" s="369" t="s">
        <v>812</v>
      </c>
      <c r="C1399" s="369" t="s">
        <v>820</v>
      </c>
      <c r="D1399" s="369" t="s">
        <v>2063</v>
      </c>
      <c r="E1399" s="393">
        <f>+D1A_PricingThermals!G21</f>
        <v>0</v>
      </c>
      <c r="F1399" s="377"/>
    </row>
    <row r="1400" spans="2:6" x14ac:dyDescent="0.2">
      <c r="B1400" s="369" t="s">
        <v>812</v>
      </c>
      <c r="C1400" s="369" t="s">
        <v>820</v>
      </c>
      <c r="D1400" s="369" t="s">
        <v>2064</v>
      </c>
      <c r="E1400" s="393">
        <f>+D1A_PricingThermals!G22</f>
        <v>0</v>
      </c>
      <c r="F1400" s="377"/>
    </row>
    <row r="1401" spans="2:6" x14ac:dyDescent="0.2">
      <c r="B1401" s="369" t="s">
        <v>812</v>
      </c>
      <c r="C1401" s="369" t="s">
        <v>820</v>
      </c>
      <c r="D1401" s="369" t="s">
        <v>2065</v>
      </c>
      <c r="E1401" s="393">
        <f>+D1A_PricingThermals!G23</f>
        <v>0</v>
      </c>
      <c r="F1401" s="377"/>
    </row>
    <row r="1402" spans="2:6" x14ac:dyDescent="0.2">
      <c r="B1402" s="369" t="s">
        <v>812</v>
      </c>
      <c r="C1402" s="369" t="s">
        <v>820</v>
      </c>
      <c r="D1402" s="369" t="s">
        <v>2066</v>
      </c>
      <c r="E1402" s="393">
        <f>+D1A_PricingThermals!G24</f>
        <v>0</v>
      </c>
      <c r="F1402" s="377"/>
    </row>
    <row r="1403" spans="2:6" x14ac:dyDescent="0.2">
      <c r="B1403" s="369" t="s">
        <v>812</v>
      </c>
      <c r="C1403" s="369" t="s">
        <v>820</v>
      </c>
      <c r="D1403" s="369" t="s">
        <v>2067</v>
      </c>
      <c r="E1403" s="393">
        <f>+D1A_PricingThermals!G25</f>
        <v>0</v>
      </c>
      <c r="F1403" s="377"/>
    </row>
    <row r="1404" spans="2:6" x14ac:dyDescent="0.2">
      <c r="B1404" s="369" t="s">
        <v>812</v>
      </c>
      <c r="C1404" s="369" t="s">
        <v>820</v>
      </c>
      <c r="D1404" s="369" t="s">
        <v>2068</v>
      </c>
      <c r="E1404" s="393">
        <f>+D1A_PricingThermals!G26</f>
        <v>0</v>
      </c>
      <c r="F1404" s="377"/>
    </row>
    <row r="1405" spans="2:6" x14ac:dyDescent="0.2">
      <c r="B1405" s="369" t="s">
        <v>812</v>
      </c>
      <c r="C1405" s="369" t="s">
        <v>820</v>
      </c>
      <c r="D1405" s="369" t="s">
        <v>2069</v>
      </c>
      <c r="E1405" s="393">
        <f>+D1A_PricingThermals!G27</f>
        <v>0</v>
      </c>
      <c r="F1405" s="377"/>
    </row>
    <row r="1406" spans="2:6" x14ac:dyDescent="0.2">
      <c r="B1406" s="369" t="s">
        <v>812</v>
      </c>
      <c r="C1406" s="369" t="s">
        <v>820</v>
      </c>
      <c r="D1406" s="369" t="s">
        <v>2070</v>
      </c>
      <c r="E1406" s="393">
        <f>+D1A_PricingThermals!G28</f>
        <v>0</v>
      </c>
      <c r="F1406" s="377"/>
    </row>
    <row r="1407" spans="2:6" x14ac:dyDescent="0.2">
      <c r="B1407" s="369" t="s">
        <v>812</v>
      </c>
      <c r="C1407" s="369" t="s">
        <v>820</v>
      </c>
      <c r="D1407" s="369" t="s">
        <v>2071</v>
      </c>
      <c r="E1407" s="393">
        <f>+D1A_PricingThermals!G29</f>
        <v>0</v>
      </c>
      <c r="F1407" s="377"/>
    </row>
    <row r="1408" spans="2:6" x14ac:dyDescent="0.2">
      <c r="B1408" s="369" t="s">
        <v>812</v>
      </c>
      <c r="C1408" s="369" t="s">
        <v>820</v>
      </c>
      <c r="D1408" s="369" t="s">
        <v>2072</v>
      </c>
      <c r="E1408" s="393">
        <f>+D1A_PricingThermals!G30</f>
        <v>0</v>
      </c>
      <c r="F1408" s="377"/>
    </row>
    <row r="1409" spans="2:6" x14ac:dyDescent="0.2">
      <c r="B1409" s="369" t="s">
        <v>812</v>
      </c>
      <c r="C1409" s="369" t="s">
        <v>820</v>
      </c>
      <c r="D1409" s="369" t="s">
        <v>2073</v>
      </c>
      <c r="E1409" s="393">
        <f>+D1A_PricingThermals!G31</f>
        <v>0</v>
      </c>
      <c r="F1409" s="377"/>
    </row>
    <row r="1410" spans="2:6" x14ac:dyDescent="0.2">
      <c r="B1410" s="369" t="s">
        <v>812</v>
      </c>
      <c r="C1410" s="369" t="s">
        <v>820</v>
      </c>
      <c r="D1410" s="369" t="s">
        <v>2074</v>
      </c>
      <c r="E1410" s="393">
        <f>+D1A_PricingThermals!G32</f>
        <v>0</v>
      </c>
      <c r="F1410" s="377"/>
    </row>
    <row r="1411" spans="2:6" x14ac:dyDescent="0.2">
      <c r="B1411" s="369" t="s">
        <v>812</v>
      </c>
      <c r="C1411" s="369" t="s">
        <v>820</v>
      </c>
      <c r="D1411" s="369" t="s">
        <v>2075</v>
      </c>
      <c r="E1411" s="393">
        <f>+D1A_PricingThermals!G33</f>
        <v>0</v>
      </c>
      <c r="F1411" s="377"/>
    </row>
    <row r="1412" spans="2:6" x14ac:dyDescent="0.2">
      <c r="B1412" s="369" t="s">
        <v>812</v>
      </c>
      <c r="C1412" s="369" t="s">
        <v>820</v>
      </c>
      <c r="D1412" s="369" t="s">
        <v>19</v>
      </c>
      <c r="E1412" s="393">
        <f>+D1A_PricingThermals!C40</f>
        <v>0</v>
      </c>
      <c r="F1412" s="377"/>
    </row>
    <row r="1413" spans="2:6" x14ac:dyDescent="0.2">
      <c r="B1413" s="369" t="s">
        <v>812</v>
      </c>
      <c r="C1413" s="369" t="s">
        <v>820</v>
      </c>
      <c r="D1413" s="369" t="s">
        <v>511</v>
      </c>
      <c r="E1413" s="385">
        <f>+D1A_PricingThermals!G39</f>
        <v>0</v>
      </c>
      <c r="F1413" s="377"/>
    </row>
    <row r="1414" spans="2:6" x14ac:dyDescent="0.2">
      <c r="B1414" s="369" t="s">
        <v>812</v>
      </c>
      <c r="C1414" s="369" t="s">
        <v>820</v>
      </c>
      <c r="D1414" s="369" t="s">
        <v>512</v>
      </c>
      <c r="E1414" s="385">
        <f>+D1A_PricingThermals!G40</f>
        <v>0</v>
      </c>
      <c r="F1414" s="377"/>
    </row>
    <row r="1415" spans="2:6" x14ac:dyDescent="0.2">
      <c r="B1415" s="369" t="s">
        <v>812</v>
      </c>
      <c r="C1415" s="369" t="s">
        <v>820</v>
      </c>
      <c r="D1415" s="369" t="s">
        <v>2076</v>
      </c>
      <c r="E1415" s="385">
        <f>+D1A_PricingThermals!G41</f>
        <v>0</v>
      </c>
      <c r="F1415" s="377"/>
    </row>
    <row r="1416" spans="2:6" x14ac:dyDescent="0.2">
      <c r="B1416" s="369" t="s">
        <v>812</v>
      </c>
      <c r="C1416" s="369" t="s">
        <v>749</v>
      </c>
      <c r="D1416" s="369" t="s">
        <v>2077</v>
      </c>
      <c r="E1416" s="393">
        <f>+D1B_PricingStorage!C6</f>
        <v>0</v>
      </c>
      <c r="F1416" s="377"/>
    </row>
    <row r="1417" spans="2:6" x14ac:dyDescent="0.2">
      <c r="B1417" s="369" t="s">
        <v>812</v>
      </c>
      <c r="C1417" s="369" t="s">
        <v>749</v>
      </c>
      <c r="D1417" s="369" t="s">
        <v>2078</v>
      </c>
      <c r="E1417" s="393">
        <f>+D1B_PricingStorage!C7</f>
        <v>0</v>
      </c>
      <c r="F1417" s="377"/>
    </row>
    <row r="1418" spans="2:6" x14ac:dyDescent="0.2">
      <c r="B1418" s="369" t="s">
        <v>812</v>
      </c>
      <c r="C1418" s="369" t="s">
        <v>749</v>
      </c>
      <c r="D1418" s="369" t="s">
        <v>2079</v>
      </c>
      <c r="E1418" s="393">
        <f>+D1B_PricingStorage!C8</f>
        <v>0</v>
      </c>
      <c r="F1418" s="377"/>
    </row>
    <row r="1419" spans="2:6" x14ac:dyDescent="0.2">
      <c r="B1419" s="369" t="s">
        <v>812</v>
      </c>
      <c r="C1419" s="369" t="s">
        <v>749</v>
      </c>
      <c r="D1419" s="369" t="s">
        <v>2080</v>
      </c>
      <c r="E1419" s="393">
        <f>+D1B_PricingStorage!C9</f>
        <v>0</v>
      </c>
      <c r="F1419" s="377"/>
    </row>
    <row r="1420" spans="2:6" x14ac:dyDescent="0.2">
      <c r="B1420" s="369" t="s">
        <v>812</v>
      </c>
      <c r="C1420" s="369" t="s">
        <v>749</v>
      </c>
      <c r="D1420" s="369" t="s">
        <v>2081</v>
      </c>
      <c r="E1420" s="393">
        <f>+D1B_PricingStorage!C10</f>
        <v>0</v>
      </c>
      <c r="F1420" s="377"/>
    </row>
    <row r="1421" spans="2:6" x14ac:dyDescent="0.2">
      <c r="B1421" s="369" t="s">
        <v>812</v>
      </c>
      <c r="C1421" s="369" t="s">
        <v>749</v>
      </c>
      <c r="D1421" s="369" t="s">
        <v>2082</v>
      </c>
      <c r="E1421" s="393">
        <f>+D1B_PricingStorage!C11</f>
        <v>0</v>
      </c>
      <c r="F1421" s="377"/>
    </row>
    <row r="1422" spans="2:6" x14ac:dyDescent="0.2">
      <c r="B1422" s="369" t="s">
        <v>812</v>
      </c>
      <c r="C1422" s="369" t="s">
        <v>749</v>
      </c>
      <c r="D1422" s="369" t="s">
        <v>2083</v>
      </c>
      <c r="E1422" s="393">
        <f>+D1B_PricingStorage!C12</f>
        <v>0</v>
      </c>
      <c r="F1422" s="377"/>
    </row>
    <row r="1423" spans="2:6" x14ac:dyDescent="0.2">
      <c r="B1423" s="369" t="s">
        <v>812</v>
      </c>
      <c r="C1423" s="369" t="s">
        <v>749</v>
      </c>
      <c r="D1423" s="369" t="s">
        <v>2084</v>
      </c>
      <c r="E1423" s="393">
        <f>+D1B_PricingStorage!C13</f>
        <v>0</v>
      </c>
      <c r="F1423" s="377"/>
    </row>
    <row r="1424" spans="2:6" x14ac:dyDescent="0.2">
      <c r="B1424" s="369" t="s">
        <v>812</v>
      </c>
      <c r="C1424" s="369" t="s">
        <v>749</v>
      </c>
      <c r="D1424" s="369" t="s">
        <v>2085</v>
      </c>
      <c r="E1424" s="393">
        <f>+D1B_PricingStorage!C14</f>
        <v>0</v>
      </c>
      <c r="F1424" s="377"/>
    </row>
    <row r="1425" spans="2:6" x14ac:dyDescent="0.2">
      <c r="B1425" s="369" t="s">
        <v>812</v>
      </c>
      <c r="C1425" s="369" t="s">
        <v>749</v>
      </c>
      <c r="D1425" s="369" t="s">
        <v>2086</v>
      </c>
      <c r="E1425" s="393">
        <f>+D1B_PricingStorage!C15</f>
        <v>0</v>
      </c>
      <c r="F1425" s="377"/>
    </row>
    <row r="1426" spans="2:6" x14ac:dyDescent="0.2">
      <c r="B1426" s="369" t="s">
        <v>812</v>
      </c>
      <c r="C1426" s="369" t="s">
        <v>749</v>
      </c>
      <c r="D1426" s="369" t="s">
        <v>2087</v>
      </c>
      <c r="E1426" s="393">
        <f>+D1B_PricingStorage!C16</f>
        <v>0</v>
      </c>
      <c r="F1426" s="377"/>
    </row>
    <row r="1427" spans="2:6" x14ac:dyDescent="0.2">
      <c r="B1427" s="369" t="s">
        <v>812</v>
      </c>
      <c r="C1427" s="369" t="s">
        <v>749</v>
      </c>
      <c r="D1427" s="369" t="s">
        <v>2088</v>
      </c>
      <c r="E1427" s="393">
        <f>+D1B_PricingStorage!C17</f>
        <v>0</v>
      </c>
      <c r="F1427" s="377"/>
    </row>
    <row r="1428" spans="2:6" x14ac:dyDescent="0.2">
      <c r="B1428" s="369" t="s">
        <v>812</v>
      </c>
      <c r="C1428" s="369" t="s">
        <v>749</v>
      </c>
      <c r="D1428" s="369" t="s">
        <v>2089</v>
      </c>
      <c r="E1428" s="393">
        <f>+D1B_PricingStorage!C18</f>
        <v>0</v>
      </c>
      <c r="F1428" s="377"/>
    </row>
    <row r="1429" spans="2:6" x14ac:dyDescent="0.2">
      <c r="B1429" s="369" t="s">
        <v>812</v>
      </c>
      <c r="C1429" s="369" t="s">
        <v>749</v>
      </c>
      <c r="D1429" s="369" t="s">
        <v>2090</v>
      </c>
      <c r="E1429" s="393">
        <f>+D1B_PricingStorage!C19</f>
        <v>0</v>
      </c>
      <c r="F1429" s="377"/>
    </row>
    <row r="1430" spans="2:6" x14ac:dyDescent="0.2">
      <c r="B1430" s="369" t="s">
        <v>812</v>
      </c>
      <c r="C1430" s="369" t="s">
        <v>749</v>
      </c>
      <c r="D1430" s="369" t="s">
        <v>2091</v>
      </c>
      <c r="E1430" s="393">
        <f>+D1B_PricingStorage!C20</f>
        <v>0</v>
      </c>
      <c r="F1430" s="377"/>
    </row>
    <row r="1431" spans="2:6" x14ac:dyDescent="0.2">
      <c r="B1431" s="369" t="s">
        <v>812</v>
      </c>
      <c r="C1431" s="369" t="s">
        <v>749</v>
      </c>
      <c r="D1431" s="369" t="s">
        <v>2092</v>
      </c>
      <c r="E1431" s="393">
        <f>+D1B_PricingStorage!C21</f>
        <v>0</v>
      </c>
      <c r="F1431" s="377"/>
    </row>
    <row r="1432" spans="2:6" x14ac:dyDescent="0.2">
      <c r="B1432" s="369" t="s">
        <v>812</v>
      </c>
      <c r="C1432" s="369" t="s">
        <v>749</v>
      </c>
      <c r="D1432" s="369" t="s">
        <v>2093</v>
      </c>
      <c r="E1432" s="393">
        <f>+D1B_PricingStorage!C22</f>
        <v>0</v>
      </c>
      <c r="F1432" s="377"/>
    </row>
    <row r="1433" spans="2:6" x14ac:dyDescent="0.2">
      <c r="B1433" s="369" t="s">
        <v>812</v>
      </c>
      <c r="C1433" s="369" t="s">
        <v>749</v>
      </c>
      <c r="D1433" s="369" t="s">
        <v>2094</v>
      </c>
      <c r="E1433" s="393">
        <f>+D1B_PricingStorage!C23</f>
        <v>0</v>
      </c>
      <c r="F1433" s="377"/>
    </row>
    <row r="1434" spans="2:6" x14ac:dyDescent="0.2">
      <c r="B1434" s="369" t="s">
        <v>812</v>
      </c>
      <c r="C1434" s="369" t="s">
        <v>749</v>
      </c>
      <c r="D1434" s="369" t="s">
        <v>2095</v>
      </c>
      <c r="E1434" s="393">
        <f>+D1B_PricingStorage!C24</f>
        <v>0</v>
      </c>
      <c r="F1434" s="377"/>
    </row>
    <row r="1435" spans="2:6" x14ac:dyDescent="0.2">
      <c r="B1435" s="369" t="s">
        <v>812</v>
      </c>
      <c r="C1435" s="369" t="s">
        <v>749</v>
      </c>
      <c r="D1435" s="369" t="s">
        <v>2096</v>
      </c>
      <c r="E1435" s="393">
        <f>+D1B_PricingStorage!C25</f>
        <v>0</v>
      </c>
      <c r="F1435" s="377"/>
    </row>
    <row r="1436" spans="2:6" x14ac:dyDescent="0.2">
      <c r="B1436" s="369" t="s">
        <v>812</v>
      </c>
      <c r="C1436" s="369" t="s">
        <v>749</v>
      </c>
      <c r="D1436" s="369" t="s">
        <v>2097</v>
      </c>
      <c r="E1436" s="393">
        <f>+D1B_PricingStorage!C26</f>
        <v>0</v>
      </c>
      <c r="F1436" s="377"/>
    </row>
    <row r="1437" spans="2:6" x14ac:dyDescent="0.2">
      <c r="B1437" s="369" t="s">
        <v>812</v>
      </c>
      <c r="C1437" s="369" t="s">
        <v>749</v>
      </c>
      <c r="D1437" s="369" t="s">
        <v>2098</v>
      </c>
      <c r="E1437" s="393">
        <f>+D1B_PricingStorage!C27</f>
        <v>0</v>
      </c>
      <c r="F1437" s="377"/>
    </row>
    <row r="1438" spans="2:6" x14ac:dyDescent="0.2">
      <c r="B1438" s="369" t="s">
        <v>812</v>
      </c>
      <c r="C1438" s="369" t="s">
        <v>749</v>
      </c>
      <c r="D1438" s="369" t="s">
        <v>2099</v>
      </c>
      <c r="E1438" s="393">
        <f>+D1B_PricingStorage!C28</f>
        <v>0</v>
      </c>
      <c r="F1438" s="377"/>
    </row>
    <row r="1439" spans="2:6" x14ac:dyDescent="0.2">
      <c r="B1439" s="369" t="s">
        <v>812</v>
      </c>
      <c r="C1439" s="369" t="s">
        <v>749</v>
      </c>
      <c r="D1439" s="369" t="s">
        <v>2100</v>
      </c>
      <c r="E1439" s="393">
        <f>+D1B_PricingStorage!C29</f>
        <v>0</v>
      </c>
      <c r="F1439" s="377"/>
    </row>
    <row r="1440" spans="2:6" x14ac:dyDescent="0.2">
      <c r="B1440" s="369" t="s">
        <v>812</v>
      </c>
      <c r="C1440" s="369" t="s">
        <v>749</v>
      </c>
      <c r="D1440" s="369" t="s">
        <v>2101</v>
      </c>
      <c r="E1440" s="393">
        <f>+D1B_PricingStorage!C30</f>
        <v>0</v>
      </c>
      <c r="F1440" s="377"/>
    </row>
    <row r="1441" spans="2:6" x14ac:dyDescent="0.2">
      <c r="B1441" s="369" t="s">
        <v>812</v>
      </c>
      <c r="C1441" s="369" t="s">
        <v>749</v>
      </c>
      <c r="D1441" s="369" t="s">
        <v>2102</v>
      </c>
      <c r="E1441" s="393">
        <f>+D1B_PricingStorage!D6</f>
        <v>0</v>
      </c>
      <c r="F1441" s="377"/>
    </row>
    <row r="1442" spans="2:6" x14ac:dyDescent="0.2">
      <c r="B1442" s="369" t="s">
        <v>812</v>
      </c>
      <c r="C1442" s="369" t="s">
        <v>749</v>
      </c>
      <c r="D1442" s="369" t="s">
        <v>2103</v>
      </c>
      <c r="E1442" s="393">
        <f>+D1B_PricingStorage!D7</f>
        <v>0</v>
      </c>
      <c r="F1442" s="377"/>
    </row>
    <row r="1443" spans="2:6" x14ac:dyDescent="0.2">
      <c r="B1443" s="369" t="s">
        <v>812</v>
      </c>
      <c r="C1443" s="369" t="s">
        <v>749</v>
      </c>
      <c r="D1443" s="369" t="s">
        <v>2104</v>
      </c>
      <c r="E1443" s="393">
        <f>+D1B_PricingStorage!D8</f>
        <v>0</v>
      </c>
      <c r="F1443" s="377"/>
    </row>
    <row r="1444" spans="2:6" x14ac:dyDescent="0.2">
      <c r="B1444" s="369" t="s">
        <v>812</v>
      </c>
      <c r="C1444" s="369" t="s">
        <v>749</v>
      </c>
      <c r="D1444" s="369" t="s">
        <v>2105</v>
      </c>
      <c r="E1444" s="393">
        <f>+D1B_PricingStorage!D9</f>
        <v>0</v>
      </c>
      <c r="F1444" s="377"/>
    </row>
    <row r="1445" spans="2:6" x14ac:dyDescent="0.2">
      <c r="B1445" s="369" t="s">
        <v>812</v>
      </c>
      <c r="C1445" s="369" t="s">
        <v>749</v>
      </c>
      <c r="D1445" s="369" t="s">
        <v>2106</v>
      </c>
      <c r="E1445" s="393">
        <f>+D1B_PricingStorage!D10</f>
        <v>0</v>
      </c>
      <c r="F1445" s="377"/>
    </row>
    <row r="1446" spans="2:6" x14ac:dyDescent="0.2">
      <c r="B1446" s="369" t="s">
        <v>812</v>
      </c>
      <c r="C1446" s="369" t="s">
        <v>749</v>
      </c>
      <c r="D1446" s="369" t="s">
        <v>2107</v>
      </c>
      <c r="E1446" s="393">
        <f>+D1B_PricingStorage!D11</f>
        <v>0</v>
      </c>
      <c r="F1446" s="377"/>
    </row>
    <row r="1447" spans="2:6" x14ac:dyDescent="0.2">
      <c r="B1447" s="369" t="s">
        <v>812</v>
      </c>
      <c r="C1447" s="369" t="s">
        <v>749</v>
      </c>
      <c r="D1447" s="369" t="s">
        <v>2108</v>
      </c>
      <c r="E1447" s="393">
        <f>+D1B_PricingStorage!D12</f>
        <v>0</v>
      </c>
      <c r="F1447" s="377"/>
    </row>
    <row r="1448" spans="2:6" x14ac:dyDescent="0.2">
      <c r="B1448" s="369" t="s">
        <v>812</v>
      </c>
      <c r="C1448" s="369" t="s">
        <v>749</v>
      </c>
      <c r="D1448" s="369" t="s">
        <v>2109</v>
      </c>
      <c r="E1448" s="393">
        <f>+D1B_PricingStorage!D13</f>
        <v>0</v>
      </c>
      <c r="F1448" s="377"/>
    </row>
    <row r="1449" spans="2:6" x14ac:dyDescent="0.2">
      <c r="B1449" s="369" t="s">
        <v>812</v>
      </c>
      <c r="C1449" s="369" t="s">
        <v>749</v>
      </c>
      <c r="D1449" s="369" t="s">
        <v>2110</v>
      </c>
      <c r="E1449" s="393">
        <f>+D1B_PricingStorage!D14</f>
        <v>0</v>
      </c>
      <c r="F1449" s="377"/>
    </row>
    <row r="1450" spans="2:6" x14ac:dyDescent="0.2">
      <c r="B1450" s="369" t="s">
        <v>812</v>
      </c>
      <c r="C1450" s="369" t="s">
        <v>749</v>
      </c>
      <c r="D1450" s="369" t="s">
        <v>2111</v>
      </c>
      <c r="E1450" s="393">
        <f>+D1B_PricingStorage!D15</f>
        <v>0</v>
      </c>
      <c r="F1450" s="377"/>
    </row>
    <row r="1451" spans="2:6" x14ac:dyDescent="0.2">
      <c r="B1451" s="369" t="s">
        <v>812</v>
      </c>
      <c r="C1451" s="369" t="s">
        <v>749</v>
      </c>
      <c r="D1451" s="369" t="s">
        <v>2112</v>
      </c>
      <c r="E1451" s="393">
        <f>+D1B_PricingStorage!D16</f>
        <v>0</v>
      </c>
      <c r="F1451" s="377"/>
    </row>
    <row r="1452" spans="2:6" x14ac:dyDescent="0.2">
      <c r="B1452" s="369" t="s">
        <v>812</v>
      </c>
      <c r="C1452" s="369" t="s">
        <v>749</v>
      </c>
      <c r="D1452" s="369" t="s">
        <v>2113</v>
      </c>
      <c r="E1452" s="393">
        <f>+D1B_PricingStorage!D17</f>
        <v>0</v>
      </c>
      <c r="F1452" s="377"/>
    </row>
    <row r="1453" spans="2:6" x14ac:dyDescent="0.2">
      <c r="B1453" s="369" t="s">
        <v>812</v>
      </c>
      <c r="C1453" s="369" t="s">
        <v>749</v>
      </c>
      <c r="D1453" s="369" t="s">
        <v>2114</v>
      </c>
      <c r="E1453" s="393">
        <f>+D1B_PricingStorage!D18</f>
        <v>0</v>
      </c>
      <c r="F1453" s="377"/>
    </row>
    <row r="1454" spans="2:6" x14ac:dyDescent="0.2">
      <c r="B1454" s="369" t="s">
        <v>812</v>
      </c>
      <c r="C1454" s="369" t="s">
        <v>749</v>
      </c>
      <c r="D1454" s="369" t="s">
        <v>2115</v>
      </c>
      <c r="E1454" s="393">
        <f>+D1B_PricingStorage!D19</f>
        <v>0</v>
      </c>
      <c r="F1454" s="377"/>
    </row>
    <row r="1455" spans="2:6" x14ac:dyDescent="0.2">
      <c r="B1455" s="369" t="s">
        <v>812</v>
      </c>
      <c r="C1455" s="369" t="s">
        <v>749</v>
      </c>
      <c r="D1455" s="369" t="s">
        <v>2116</v>
      </c>
      <c r="E1455" s="393">
        <f>+D1B_PricingStorage!D20</f>
        <v>0</v>
      </c>
      <c r="F1455" s="377"/>
    </row>
    <row r="1456" spans="2:6" x14ac:dyDescent="0.2">
      <c r="B1456" s="369" t="s">
        <v>812</v>
      </c>
      <c r="C1456" s="369" t="s">
        <v>749</v>
      </c>
      <c r="D1456" s="369" t="s">
        <v>2117</v>
      </c>
      <c r="E1456" s="393">
        <f>+D1B_PricingStorage!D21</f>
        <v>0</v>
      </c>
      <c r="F1456" s="377"/>
    </row>
    <row r="1457" spans="2:6" x14ac:dyDescent="0.2">
      <c r="B1457" s="369" t="s">
        <v>812</v>
      </c>
      <c r="C1457" s="369" t="s">
        <v>749</v>
      </c>
      <c r="D1457" s="369" t="s">
        <v>2118</v>
      </c>
      <c r="E1457" s="393">
        <f>+D1B_PricingStorage!D22</f>
        <v>0</v>
      </c>
      <c r="F1457" s="377"/>
    </row>
    <row r="1458" spans="2:6" x14ac:dyDescent="0.2">
      <c r="B1458" s="369" t="s">
        <v>812</v>
      </c>
      <c r="C1458" s="369" t="s">
        <v>749</v>
      </c>
      <c r="D1458" s="369" t="s">
        <v>2119</v>
      </c>
      <c r="E1458" s="393">
        <f>+D1B_PricingStorage!D23</f>
        <v>0</v>
      </c>
      <c r="F1458" s="377"/>
    </row>
    <row r="1459" spans="2:6" x14ac:dyDescent="0.2">
      <c r="B1459" s="369" t="s">
        <v>812</v>
      </c>
      <c r="C1459" s="369" t="s">
        <v>749</v>
      </c>
      <c r="D1459" s="369" t="s">
        <v>2120</v>
      </c>
      <c r="E1459" s="393">
        <f>+D1B_PricingStorage!D24</f>
        <v>0</v>
      </c>
      <c r="F1459" s="377"/>
    </row>
    <row r="1460" spans="2:6" x14ac:dyDescent="0.2">
      <c r="B1460" s="369" t="s">
        <v>812</v>
      </c>
      <c r="C1460" s="369" t="s">
        <v>749</v>
      </c>
      <c r="D1460" s="369" t="s">
        <v>2121</v>
      </c>
      <c r="E1460" s="393">
        <f>+D1B_PricingStorage!D25</f>
        <v>0</v>
      </c>
      <c r="F1460" s="377"/>
    </row>
    <row r="1461" spans="2:6" x14ac:dyDescent="0.2">
      <c r="B1461" s="369" t="s">
        <v>812</v>
      </c>
      <c r="C1461" s="369" t="s">
        <v>749</v>
      </c>
      <c r="D1461" s="369" t="s">
        <v>2122</v>
      </c>
      <c r="E1461" s="393">
        <f>+D1B_PricingStorage!D26</f>
        <v>0</v>
      </c>
      <c r="F1461" s="377"/>
    </row>
    <row r="1462" spans="2:6" x14ac:dyDescent="0.2">
      <c r="B1462" s="369" t="s">
        <v>812</v>
      </c>
      <c r="C1462" s="369" t="s">
        <v>749</v>
      </c>
      <c r="D1462" s="369" t="s">
        <v>2123</v>
      </c>
      <c r="E1462" s="393">
        <f>+D1B_PricingStorage!D27</f>
        <v>0</v>
      </c>
      <c r="F1462" s="377"/>
    </row>
    <row r="1463" spans="2:6" x14ac:dyDescent="0.2">
      <c r="B1463" s="369" t="s">
        <v>812</v>
      </c>
      <c r="C1463" s="369" t="s">
        <v>749</v>
      </c>
      <c r="D1463" s="369" t="s">
        <v>2124</v>
      </c>
      <c r="E1463" s="393">
        <f>+D1B_PricingStorage!D28</f>
        <v>0</v>
      </c>
      <c r="F1463" s="377"/>
    </row>
    <row r="1464" spans="2:6" x14ac:dyDescent="0.2">
      <c r="B1464" s="369" t="s">
        <v>812</v>
      </c>
      <c r="C1464" s="369" t="s">
        <v>749</v>
      </c>
      <c r="D1464" s="369" t="s">
        <v>2125</v>
      </c>
      <c r="E1464" s="393">
        <f>+D1B_PricingStorage!D29</f>
        <v>0</v>
      </c>
      <c r="F1464" s="377"/>
    </row>
    <row r="1465" spans="2:6" x14ac:dyDescent="0.2">
      <c r="B1465" s="369" t="s">
        <v>812</v>
      </c>
      <c r="C1465" s="369" t="s">
        <v>749</v>
      </c>
      <c r="D1465" s="369" t="s">
        <v>2126</v>
      </c>
      <c r="E1465" s="393">
        <f>+D1B_PricingStorage!D30</f>
        <v>0</v>
      </c>
      <c r="F1465" s="377"/>
    </row>
    <row r="1466" spans="2:6" x14ac:dyDescent="0.2">
      <c r="B1466" s="369" t="s">
        <v>820</v>
      </c>
      <c r="C1466" s="369" t="s">
        <v>749</v>
      </c>
      <c r="D1466" s="369" t="s">
        <v>2127</v>
      </c>
      <c r="E1466" s="405">
        <f>+F6_TechDescStorageII!C6</f>
        <v>0</v>
      </c>
      <c r="F1466" s="377"/>
    </row>
    <row r="1467" spans="2:6" x14ac:dyDescent="0.2">
      <c r="B1467" s="369" t="s">
        <v>820</v>
      </c>
      <c r="C1467" s="369" t="s">
        <v>749</v>
      </c>
      <c r="D1467" s="369" t="s">
        <v>2128</v>
      </c>
      <c r="E1467" s="405">
        <f>+F6_TechDescStorageII!C7</f>
        <v>0</v>
      </c>
      <c r="F1467" s="377"/>
    </row>
    <row r="1468" spans="2:6" x14ac:dyDescent="0.2">
      <c r="B1468" s="369" t="s">
        <v>820</v>
      </c>
      <c r="C1468" s="369" t="s">
        <v>749</v>
      </c>
      <c r="D1468" s="369" t="s">
        <v>2129</v>
      </c>
      <c r="E1468" s="405">
        <f>+F6_TechDescStorageII!C8</f>
        <v>0</v>
      </c>
      <c r="F1468" s="377"/>
    </row>
    <row r="1469" spans="2:6" x14ac:dyDescent="0.2">
      <c r="B1469" s="369" t="s">
        <v>820</v>
      </c>
      <c r="C1469" s="369" t="s">
        <v>749</v>
      </c>
      <c r="D1469" s="369" t="s">
        <v>2130</v>
      </c>
      <c r="E1469" s="405">
        <f>+F6_TechDescStorageII!C9</f>
        <v>0</v>
      </c>
      <c r="F1469" s="377"/>
    </row>
    <row r="1470" spans="2:6" x14ac:dyDescent="0.2">
      <c r="B1470" s="369" t="s">
        <v>820</v>
      </c>
      <c r="C1470" s="369" t="s">
        <v>749</v>
      </c>
      <c r="D1470" s="369" t="s">
        <v>2131</v>
      </c>
      <c r="E1470" s="405">
        <f>+F6_TechDescStorageII!C10</f>
        <v>0</v>
      </c>
      <c r="F1470" s="377"/>
    </row>
    <row r="1471" spans="2:6" x14ac:dyDescent="0.2">
      <c r="B1471" s="369" t="s">
        <v>820</v>
      </c>
      <c r="C1471" s="369" t="s">
        <v>749</v>
      </c>
      <c r="D1471" s="369" t="s">
        <v>2132</v>
      </c>
      <c r="E1471" s="405">
        <f>+F6_TechDescStorageII!C11</f>
        <v>0</v>
      </c>
      <c r="F1471" s="377"/>
    </row>
    <row r="1472" spans="2:6" x14ac:dyDescent="0.2">
      <c r="B1472" s="369" t="s">
        <v>820</v>
      </c>
      <c r="C1472" s="369" t="s">
        <v>749</v>
      </c>
      <c r="D1472" s="369" t="s">
        <v>2133</v>
      </c>
      <c r="E1472" s="405">
        <f>+F6_TechDescStorageII!C12</f>
        <v>0</v>
      </c>
      <c r="F1472" s="377"/>
    </row>
    <row r="1473" spans="2:6" x14ac:dyDescent="0.2">
      <c r="B1473" s="369" t="s">
        <v>820</v>
      </c>
      <c r="C1473" s="369" t="s">
        <v>749</v>
      </c>
      <c r="D1473" s="369" t="s">
        <v>2134</v>
      </c>
      <c r="E1473" s="405">
        <f>+F6_TechDescStorageII!C13</f>
        <v>0</v>
      </c>
      <c r="F1473" s="377"/>
    </row>
    <row r="1474" spans="2:6" x14ac:dyDescent="0.2">
      <c r="B1474" s="369" t="s">
        <v>820</v>
      </c>
      <c r="C1474" s="369" t="s">
        <v>749</v>
      </c>
      <c r="D1474" s="369" t="s">
        <v>2135</v>
      </c>
      <c r="E1474" s="405">
        <f>+F6_TechDescStorageII!C14</f>
        <v>0</v>
      </c>
      <c r="F1474" s="377"/>
    </row>
    <row r="1475" spans="2:6" x14ac:dyDescent="0.2">
      <c r="B1475" s="369" t="s">
        <v>820</v>
      </c>
      <c r="C1475" s="369" t="s">
        <v>749</v>
      </c>
      <c r="D1475" s="369" t="s">
        <v>2136</v>
      </c>
      <c r="E1475" s="405">
        <f>+F6_TechDescStorageII!C15</f>
        <v>0</v>
      </c>
      <c r="F1475" s="377"/>
    </row>
    <row r="1476" spans="2:6" x14ac:dyDescent="0.2">
      <c r="B1476" s="369" t="s">
        <v>820</v>
      </c>
      <c r="C1476" s="369" t="s">
        <v>749</v>
      </c>
      <c r="D1476" s="369" t="s">
        <v>2137</v>
      </c>
      <c r="E1476" s="405">
        <f>+F6_TechDescStorageII!C16</f>
        <v>0</v>
      </c>
      <c r="F1476" s="377"/>
    </row>
    <row r="1477" spans="2:6" x14ac:dyDescent="0.2">
      <c r="B1477" s="369" t="s">
        <v>820</v>
      </c>
      <c r="C1477" s="369" t="s">
        <v>749</v>
      </c>
      <c r="D1477" s="369" t="s">
        <v>2138</v>
      </c>
      <c r="E1477" s="405">
        <f>+F6_TechDescStorageII!C17</f>
        <v>0</v>
      </c>
      <c r="F1477" s="377"/>
    </row>
    <row r="1478" spans="2:6" x14ac:dyDescent="0.2">
      <c r="B1478" s="369" t="s">
        <v>820</v>
      </c>
      <c r="C1478" s="369" t="s">
        <v>749</v>
      </c>
      <c r="D1478" s="369" t="s">
        <v>2139</v>
      </c>
      <c r="E1478" s="405">
        <f>+F6_TechDescStorageII!C18</f>
        <v>0</v>
      </c>
      <c r="F1478" s="377"/>
    </row>
    <row r="1479" spans="2:6" x14ac:dyDescent="0.2">
      <c r="B1479" s="369" t="s">
        <v>820</v>
      </c>
      <c r="C1479" s="369" t="s">
        <v>749</v>
      </c>
      <c r="D1479" s="369" t="s">
        <v>2140</v>
      </c>
      <c r="E1479" s="405">
        <f>+F6_TechDescStorageII!C19</f>
        <v>0</v>
      </c>
      <c r="F1479" s="377"/>
    </row>
    <row r="1480" spans="2:6" x14ac:dyDescent="0.2">
      <c r="B1480" s="369" t="s">
        <v>820</v>
      </c>
      <c r="C1480" s="369" t="s">
        <v>749</v>
      </c>
      <c r="D1480" s="369" t="s">
        <v>2141</v>
      </c>
      <c r="E1480" s="405">
        <f>+F6_TechDescStorageII!C20</f>
        <v>0</v>
      </c>
      <c r="F1480" s="377"/>
    </row>
    <row r="1481" spans="2:6" x14ac:dyDescent="0.2">
      <c r="B1481" s="369" t="s">
        <v>820</v>
      </c>
      <c r="C1481" s="369" t="s">
        <v>749</v>
      </c>
      <c r="D1481" s="369" t="s">
        <v>2142</v>
      </c>
      <c r="E1481" s="405">
        <f>+F6_TechDescStorageII!C21</f>
        <v>0</v>
      </c>
      <c r="F1481" s="377"/>
    </row>
    <row r="1482" spans="2:6" x14ac:dyDescent="0.2">
      <c r="B1482" s="369" t="s">
        <v>820</v>
      </c>
      <c r="C1482" s="369" t="s">
        <v>749</v>
      </c>
      <c r="D1482" s="369" t="s">
        <v>2143</v>
      </c>
      <c r="E1482" s="405">
        <f>+F6_TechDescStorageII!C22</f>
        <v>0</v>
      </c>
      <c r="F1482" s="377"/>
    </row>
    <row r="1483" spans="2:6" x14ac:dyDescent="0.2">
      <c r="B1483" s="369" t="s">
        <v>820</v>
      </c>
      <c r="C1483" s="369" t="s">
        <v>749</v>
      </c>
      <c r="D1483" s="369" t="s">
        <v>2144</v>
      </c>
      <c r="E1483" s="405">
        <f>+F6_TechDescStorageII!C23</f>
        <v>0</v>
      </c>
      <c r="F1483" s="377"/>
    </row>
    <row r="1484" spans="2:6" x14ac:dyDescent="0.2">
      <c r="B1484" s="369" t="s">
        <v>820</v>
      </c>
      <c r="C1484" s="369" t="s">
        <v>749</v>
      </c>
      <c r="D1484" s="369" t="s">
        <v>2145</v>
      </c>
      <c r="E1484" s="405">
        <f>+F6_TechDescStorageII!C24</f>
        <v>0</v>
      </c>
      <c r="F1484" s="377"/>
    </row>
    <row r="1485" spans="2:6" x14ac:dyDescent="0.2">
      <c r="B1485" s="369" t="s">
        <v>820</v>
      </c>
      <c r="C1485" s="369" t="s">
        <v>749</v>
      </c>
      <c r="D1485" s="369" t="s">
        <v>2146</v>
      </c>
      <c r="E1485" s="405">
        <f>+F6_TechDescStorageII!C25</f>
        <v>0</v>
      </c>
      <c r="F1485" s="377"/>
    </row>
    <row r="1486" spans="2:6" x14ac:dyDescent="0.2">
      <c r="B1486" s="369" t="s">
        <v>820</v>
      </c>
      <c r="C1486" s="369" t="s">
        <v>749</v>
      </c>
      <c r="D1486" s="369" t="s">
        <v>2147</v>
      </c>
      <c r="E1486" s="405">
        <f>+F6_TechDescStorageII!C26</f>
        <v>0</v>
      </c>
      <c r="F1486" s="377"/>
    </row>
    <row r="1487" spans="2:6" x14ac:dyDescent="0.2">
      <c r="B1487" s="369" t="s">
        <v>820</v>
      </c>
      <c r="C1487" s="369" t="s">
        <v>749</v>
      </c>
      <c r="D1487" s="369" t="s">
        <v>2148</v>
      </c>
      <c r="E1487" s="405">
        <f>+F6_TechDescStorageII!C27</f>
        <v>0</v>
      </c>
      <c r="F1487" s="377"/>
    </row>
    <row r="1488" spans="2:6" x14ac:dyDescent="0.2">
      <c r="B1488" s="369" t="s">
        <v>820</v>
      </c>
      <c r="C1488" s="369" t="s">
        <v>749</v>
      </c>
      <c r="D1488" s="369" t="s">
        <v>2149</v>
      </c>
      <c r="E1488" s="405">
        <f>+F6_TechDescStorageII!C28</f>
        <v>0</v>
      </c>
      <c r="F1488" s="377"/>
    </row>
    <row r="1489" spans="2:6" x14ac:dyDescent="0.2">
      <c r="B1489" s="369" t="s">
        <v>820</v>
      </c>
      <c r="C1489" s="369" t="s">
        <v>749</v>
      </c>
      <c r="D1489" s="369" t="s">
        <v>2150</v>
      </c>
      <c r="E1489" s="405">
        <f>+F6_TechDescStorageII!C29</f>
        <v>0</v>
      </c>
      <c r="F1489" s="377"/>
    </row>
    <row r="1490" spans="2:6" x14ac:dyDescent="0.2">
      <c r="B1490" s="369" t="s">
        <v>820</v>
      </c>
      <c r="C1490" s="369" t="s">
        <v>749</v>
      </c>
      <c r="D1490" s="369" t="s">
        <v>2151</v>
      </c>
      <c r="E1490" s="405">
        <f>+F6_TechDescStorageII!C30</f>
        <v>0</v>
      </c>
      <c r="F1490" s="377"/>
    </row>
    <row r="1491" spans="2:6" x14ac:dyDescent="0.2">
      <c r="B1491" s="369" t="s">
        <v>811</v>
      </c>
      <c r="C1491" s="369" t="s">
        <v>749</v>
      </c>
      <c r="D1491" s="369" t="s">
        <v>2152</v>
      </c>
      <c r="E1491" s="405"/>
      <c r="F1491" s="377"/>
    </row>
    <row r="1492" spans="2:6" x14ac:dyDescent="0.2">
      <c r="B1492" s="369" t="s">
        <v>811</v>
      </c>
      <c r="C1492" s="369" t="s">
        <v>749</v>
      </c>
      <c r="D1492" s="369" t="s">
        <v>2153</v>
      </c>
      <c r="E1492" s="405"/>
      <c r="F1492" s="377"/>
    </row>
    <row r="1493" spans="2:6" x14ac:dyDescent="0.2">
      <c r="B1493" s="369" t="s">
        <v>811</v>
      </c>
      <c r="C1493" s="369" t="s">
        <v>749</v>
      </c>
      <c r="D1493" s="369" t="s">
        <v>2154</v>
      </c>
      <c r="E1493" s="405"/>
      <c r="F1493" s="377"/>
    </row>
    <row r="1494" spans="2:6" x14ac:dyDescent="0.2">
      <c r="B1494" s="369" t="s">
        <v>811</v>
      </c>
      <c r="C1494" s="369" t="s">
        <v>749</v>
      </c>
      <c r="D1494" s="369" t="s">
        <v>2155</v>
      </c>
      <c r="E1494" s="405"/>
      <c r="F1494" s="377"/>
    </row>
    <row r="1495" spans="2:6" x14ac:dyDescent="0.2">
      <c r="B1495" s="369" t="s">
        <v>811</v>
      </c>
      <c r="C1495" s="369" t="s">
        <v>749</v>
      </c>
      <c r="D1495" s="369" t="s">
        <v>2156</v>
      </c>
      <c r="E1495" s="405"/>
      <c r="F1495" s="377"/>
    </row>
    <row r="1496" spans="2:6" x14ac:dyDescent="0.2">
      <c r="B1496" s="369" t="s">
        <v>811</v>
      </c>
      <c r="C1496" s="369" t="s">
        <v>749</v>
      </c>
      <c r="D1496" s="369" t="s">
        <v>2157</v>
      </c>
      <c r="E1496" s="405"/>
      <c r="F1496" s="377"/>
    </row>
    <row r="1497" spans="2:6" x14ac:dyDescent="0.2">
      <c r="B1497" s="369" t="s">
        <v>811</v>
      </c>
      <c r="C1497" s="369" t="s">
        <v>749</v>
      </c>
      <c r="D1497" s="369" t="s">
        <v>2158</v>
      </c>
      <c r="E1497" s="405"/>
      <c r="F1497" s="377"/>
    </row>
    <row r="1498" spans="2:6" x14ac:dyDescent="0.2">
      <c r="B1498" s="369" t="s">
        <v>811</v>
      </c>
      <c r="C1498" s="369" t="s">
        <v>749</v>
      </c>
      <c r="D1498" s="369" t="s">
        <v>2158</v>
      </c>
      <c r="E1498" s="405"/>
      <c r="F1498" s="377"/>
    </row>
    <row r="1499" spans="2:6" x14ac:dyDescent="0.2">
      <c r="B1499" s="369" t="s">
        <v>811</v>
      </c>
      <c r="C1499" s="369" t="s">
        <v>749</v>
      </c>
      <c r="D1499" s="369" t="s">
        <v>2159</v>
      </c>
      <c r="E1499" s="405"/>
      <c r="F1499" s="377"/>
    </row>
    <row r="1500" spans="2:6" x14ac:dyDescent="0.2">
      <c r="B1500" s="369" t="s">
        <v>811</v>
      </c>
      <c r="C1500" s="369" t="s">
        <v>749</v>
      </c>
      <c r="D1500" s="369" t="s">
        <v>2160</v>
      </c>
      <c r="E1500" s="405"/>
      <c r="F1500" s="377"/>
    </row>
    <row r="1501" spans="2:6" x14ac:dyDescent="0.2">
      <c r="B1501" s="369" t="s">
        <v>811</v>
      </c>
      <c r="C1501" s="369" t="s">
        <v>749</v>
      </c>
      <c r="D1501" s="369" t="s">
        <v>2161</v>
      </c>
      <c r="E1501" s="405"/>
      <c r="F1501" s="377"/>
    </row>
    <row r="1502" spans="2:6" x14ac:dyDescent="0.2">
      <c r="B1502" s="369" t="s">
        <v>811</v>
      </c>
      <c r="C1502" s="369" t="s">
        <v>749</v>
      </c>
      <c r="D1502" s="369" t="s">
        <v>2162</v>
      </c>
      <c r="E1502" s="405"/>
      <c r="F1502" s="377"/>
    </row>
    <row r="1503" spans="2:6" x14ac:dyDescent="0.2">
      <c r="B1503" s="369" t="s">
        <v>811</v>
      </c>
      <c r="C1503" s="369" t="s">
        <v>749</v>
      </c>
      <c r="D1503" s="369" t="s">
        <v>2163</v>
      </c>
      <c r="E1503" s="405"/>
      <c r="F1503" s="377"/>
    </row>
    <row r="1504" spans="2:6" x14ac:dyDescent="0.2">
      <c r="B1504" s="369" t="s">
        <v>811</v>
      </c>
      <c r="C1504" s="369" t="s">
        <v>749</v>
      </c>
      <c r="D1504" s="369" t="s">
        <v>2164</v>
      </c>
      <c r="E1504" s="405"/>
      <c r="F1504" s="377"/>
    </row>
    <row r="1505" spans="2:6" x14ac:dyDescent="0.2">
      <c r="B1505" s="369" t="s">
        <v>811</v>
      </c>
      <c r="C1505" s="369" t="s">
        <v>749</v>
      </c>
      <c r="D1505" s="369" t="s">
        <v>2165</v>
      </c>
      <c r="E1505" s="405"/>
      <c r="F1505" s="377"/>
    </row>
    <row r="1506" spans="2:6" x14ac:dyDescent="0.2">
      <c r="B1506" s="369" t="s">
        <v>1188</v>
      </c>
      <c r="C1506" s="369" t="s">
        <v>820</v>
      </c>
      <c r="D1506" s="369" t="s">
        <v>2166</v>
      </c>
      <c r="E1506" s="391"/>
      <c r="F1506" s="377"/>
    </row>
    <row r="1507" spans="2:6" x14ac:dyDescent="0.2">
      <c r="B1507" s="369" t="s">
        <v>1188</v>
      </c>
      <c r="C1507" s="369" t="s">
        <v>820</v>
      </c>
      <c r="D1507" s="369" t="s">
        <v>2167</v>
      </c>
      <c r="E1507" s="391"/>
      <c r="F1507" s="377"/>
    </row>
    <row r="1508" spans="2:6" x14ac:dyDescent="0.2">
      <c r="B1508" s="369" t="s">
        <v>1188</v>
      </c>
      <c r="C1508" s="369" t="s">
        <v>820</v>
      </c>
      <c r="D1508" s="369" t="s">
        <v>2168</v>
      </c>
      <c r="E1508" s="391"/>
      <c r="F1508" s="377"/>
    </row>
    <row r="1509" spans="2:6" x14ac:dyDescent="0.2">
      <c r="B1509" s="369" t="s">
        <v>1188</v>
      </c>
      <c r="C1509" s="369" t="s">
        <v>820</v>
      </c>
      <c r="D1509" s="369" t="s">
        <v>2169</v>
      </c>
      <c r="E1509" s="391"/>
      <c r="F1509" s="377"/>
    </row>
    <row r="1510" spans="2:6" x14ac:dyDescent="0.2">
      <c r="B1510" s="369" t="s">
        <v>1188</v>
      </c>
      <c r="C1510" s="369" t="s">
        <v>820</v>
      </c>
      <c r="D1510" s="369" t="s">
        <v>2170</v>
      </c>
      <c r="E1510" s="391"/>
      <c r="F1510" s="377"/>
    </row>
    <row r="1511" spans="2:6" x14ac:dyDescent="0.2">
      <c r="B1511" s="369" t="s">
        <v>1188</v>
      </c>
      <c r="C1511" s="369" t="s">
        <v>820</v>
      </c>
      <c r="D1511" s="369" t="s">
        <v>2171</v>
      </c>
      <c r="E1511" s="391"/>
      <c r="F1511" s="377"/>
    </row>
    <row r="1512" spans="2:6" x14ac:dyDescent="0.2">
      <c r="B1512" s="369" t="s">
        <v>1188</v>
      </c>
      <c r="C1512" s="369" t="s">
        <v>820</v>
      </c>
      <c r="D1512" s="369" t="s">
        <v>2172</v>
      </c>
      <c r="E1512" s="391"/>
      <c r="F1512" s="377"/>
    </row>
    <row r="1513" spans="2:6" x14ac:dyDescent="0.2">
      <c r="B1513" s="369" t="s">
        <v>1188</v>
      </c>
      <c r="C1513" s="369" t="s">
        <v>820</v>
      </c>
      <c r="D1513" s="369" t="s">
        <v>2173</v>
      </c>
      <c r="E1513" s="391"/>
      <c r="F1513" s="377"/>
    </row>
    <row r="1514" spans="2:6" x14ac:dyDescent="0.2">
      <c r="B1514" s="369" t="s">
        <v>1188</v>
      </c>
      <c r="C1514" s="369" t="s">
        <v>820</v>
      </c>
      <c r="D1514" s="369" t="s">
        <v>2174</v>
      </c>
      <c r="E1514" s="391"/>
      <c r="F1514" s="377"/>
    </row>
    <row r="1515" spans="2:6" x14ac:dyDescent="0.2">
      <c r="B1515" s="369" t="s">
        <v>1188</v>
      </c>
      <c r="C1515" s="369" t="s">
        <v>820</v>
      </c>
      <c r="D1515" s="369" t="s">
        <v>2175</v>
      </c>
      <c r="E1515" s="391"/>
      <c r="F1515" s="377"/>
    </row>
    <row r="1516" spans="2:6" x14ac:dyDescent="0.2">
      <c r="B1516" s="369" t="s">
        <v>1188</v>
      </c>
      <c r="C1516" s="369" t="s">
        <v>820</v>
      </c>
      <c r="D1516" s="369" t="s">
        <v>2176</v>
      </c>
      <c r="E1516" s="391"/>
      <c r="F1516" s="377"/>
    </row>
    <row r="1517" spans="2:6" x14ac:dyDescent="0.2">
      <c r="B1517" s="369" t="s">
        <v>1188</v>
      </c>
      <c r="C1517" s="369" t="s">
        <v>820</v>
      </c>
      <c r="D1517" s="369" t="s">
        <v>2177</v>
      </c>
      <c r="E1517" s="391"/>
      <c r="F1517" s="377"/>
    </row>
    <row r="1518" spans="2:6" x14ac:dyDescent="0.2">
      <c r="B1518" s="369" t="s">
        <v>1188</v>
      </c>
      <c r="C1518" s="369" t="s">
        <v>820</v>
      </c>
      <c r="D1518" s="369" t="s">
        <v>2178</v>
      </c>
      <c r="E1518" s="391"/>
      <c r="F1518" s="377"/>
    </row>
    <row r="1519" spans="2:6" x14ac:dyDescent="0.2">
      <c r="B1519" s="369" t="s">
        <v>1188</v>
      </c>
      <c r="C1519" s="369" t="s">
        <v>820</v>
      </c>
      <c r="D1519" s="369" t="s">
        <v>2179</v>
      </c>
      <c r="E1519" s="391"/>
      <c r="F1519" s="377"/>
    </row>
    <row r="1520" spans="2:6" x14ac:dyDescent="0.2">
      <c r="B1520" s="369" t="s">
        <v>1188</v>
      </c>
      <c r="C1520" s="369" t="s">
        <v>820</v>
      </c>
      <c r="D1520" s="369" t="s">
        <v>2180</v>
      </c>
      <c r="E1520" s="391"/>
      <c r="F1520" s="377"/>
    </row>
    <row r="1521" spans="2:6" x14ac:dyDescent="0.2">
      <c r="B1521" s="369" t="s">
        <v>1188</v>
      </c>
      <c r="C1521" s="369" t="s">
        <v>820</v>
      </c>
      <c r="D1521" s="369" t="s">
        <v>2181</v>
      </c>
      <c r="E1521" s="391"/>
      <c r="F1521" s="377"/>
    </row>
    <row r="1522" spans="2:6" x14ac:dyDescent="0.2">
      <c r="B1522" s="369" t="s">
        <v>1188</v>
      </c>
      <c r="C1522" s="369" t="s">
        <v>820</v>
      </c>
      <c r="D1522" s="369" t="s">
        <v>2182</v>
      </c>
      <c r="E1522" s="391"/>
      <c r="F1522" s="377"/>
    </row>
    <row r="1523" spans="2:6" x14ac:dyDescent="0.2">
      <c r="B1523" s="369" t="s">
        <v>1188</v>
      </c>
      <c r="C1523" s="369" t="s">
        <v>820</v>
      </c>
      <c r="D1523" s="369" t="s">
        <v>2183</v>
      </c>
      <c r="E1523" s="391"/>
      <c r="F1523" s="377"/>
    </row>
    <row r="1524" spans="2:6" x14ac:dyDescent="0.2">
      <c r="B1524" s="369" t="s">
        <v>1188</v>
      </c>
      <c r="C1524" s="369" t="s">
        <v>820</v>
      </c>
      <c r="D1524" s="369" t="s">
        <v>2184</v>
      </c>
      <c r="E1524" s="391"/>
      <c r="F1524" s="377"/>
    </row>
    <row r="1525" spans="2:6" x14ac:dyDescent="0.2">
      <c r="B1525" s="369" t="s">
        <v>1188</v>
      </c>
      <c r="C1525" s="369" t="s">
        <v>820</v>
      </c>
      <c r="D1525" s="369" t="s">
        <v>2185</v>
      </c>
      <c r="E1525" s="391"/>
      <c r="F1525" s="377"/>
    </row>
    <row r="1526" spans="2:6" x14ac:dyDescent="0.2">
      <c r="B1526" s="369" t="s">
        <v>1188</v>
      </c>
      <c r="C1526" s="369" t="s">
        <v>820</v>
      </c>
      <c r="D1526" s="369" t="s">
        <v>2186</v>
      </c>
      <c r="E1526" s="391"/>
      <c r="F1526" s="377"/>
    </row>
    <row r="1527" spans="2:6" x14ac:dyDescent="0.2">
      <c r="B1527" s="369" t="s">
        <v>1188</v>
      </c>
      <c r="C1527" s="369" t="s">
        <v>820</v>
      </c>
      <c r="D1527" s="369" t="s">
        <v>2187</v>
      </c>
      <c r="E1527" s="391"/>
      <c r="F1527" s="377"/>
    </row>
    <row r="1528" spans="2:6" x14ac:dyDescent="0.2">
      <c r="B1528" s="369" t="s">
        <v>1188</v>
      </c>
      <c r="C1528" s="369" t="s">
        <v>820</v>
      </c>
      <c r="D1528" s="369" t="s">
        <v>2188</v>
      </c>
      <c r="E1528" s="391"/>
      <c r="F1528" s="377"/>
    </row>
    <row r="1529" spans="2:6" x14ac:dyDescent="0.2">
      <c r="B1529" s="369" t="s">
        <v>1188</v>
      </c>
      <c r="C1529" s="369" t="s">
        <v>820</v>
      </c>
      <c r="D1529" s="369" t="s">
        <v>2189</v>
      </c>
      <c r="E1529" s="391"/>
      <c r="F1529" s="377"/>
    </row>
    <row r="1530" spans="2:6" x14ac:dyDescent="0.2">
      <c r="B1530" s="369" t="s">
        <v>1188</v>
      </c>
      <c r="C1530" s="369" t="s">
        <v>820</v>
      </c>
      <c r="D1530" s="369" t="s">
        <v>2190</v>
      </c>
      <c r="E1530" s="391"/>
      <c r="F1530" s="377"/>
    </row>
    <row r="1531" spans="2:6" x14ac:dyDescent="0.2">
      <c r="B1531" s="369" t="s">
        <v>1188</v>
      </c>
      <c r="C1531" s="369" t="s">
        <v>820</v>
      </c>
      <c r="D1531" s="369" t="s">
        <v>2191</v>
      </c>
      <c r="E1531" s="393"/>
      <c r="F1531" s="377"/>
    </row>
    <row r="1532" spans="2:6" x14ac:dyDescent="0.2">
      <c r="B1532" s="369" t="s">
        <v>1188</v>
      </c>
      <c r="C1532" s="369" t="s">
        <v>820</v>
      </c>
      <c r="D1532" s="369" t="s">
        <v>2192</v>
      </c>
      <c r="E1532" s="393"/>
      <c r="F1532" s="377"/>
    </row>
    <row r="1533" spans="2:6" x14ac:dyDescent="0.2">
      <c r="B1533" s="369" t="s">
        <v>1188</v>
      </c>
      <c r="C1533" s="369" t="s">
        <v>820</v>
      </c>
      <c r="D1533" s="369" t="s">
        <v>2193</v>
      </c>
      <c r="E1533" s="393"/>
      <c r="F1533" s="377"/>
    </row>
    <row r="1534" spans="2:6" x14ac:dyDescent="0.2">
      <c r="B1534" s="369" t="s">
        <v>1188</v>
      </c>
      <c r="C1534" s="369" t="s">
        <v>820</v>
      </c>
      <c r="D1534" s="369" t="s">
        <v>2194</v>
      </c>
      <c r="E1534" s="393"/>
      <c r="F1534" s="377"/>
    </row>
    <row r="1535" spans="2:6" x14ac:dyDescent="0.2">
      <c r="B1535" s="369" t="s">
        <v>1188</v>
      </c>
      <c r="C1535" s="369" t="s">
        <v>820</v>
      </c>
      <c r="D1535" s="369" t="s">
        <v>2195</v>
      </c>
      <c r="E1535" s="393"/>
      <c r="F1535" s="377"/>
    </row>
    <row r="1536" spans="2:6" x14ac:dyDescent="0.2">
      <c r="B1536" s="369" t="s">
        <v>1188</v>
      </c>
      <c r="C1536" s="369" t="s">
        <v>820</v>
      </c>
      <c r="D1536" s="369" t="s">
        <v>2196</v>
      </c>
      <c r="E1536" s="393"/>
      <c r="F1536" s="377"/>
    </row>
    <row r="1537" spans="2:6" x14ac:dyDescent="0.2">
      <c r="B1537" s="369" t="s">
        <v>1188</v>
      </c>
      <c r="C1537" s="369" t="s">
        <v>820</v>
      </c>
      <c r="D1537" s="369" t="s">
        <v>2197</v>
      </c>
      <c r="E1537" s="393"/>
      <c r="F1537" s="377"/>
    </row>
    <row r="1538" spans="2:6" x14ac:dyDescent="0.2">
      <c r="B1538" s="369" t="s">
        <v>1188</v>
      </c>
      <c r="C1538" s="369" t="s">
        <v>820</v>
      </c>
      <c r="D1538" s="369" t="s">
        <v>2198</v>
      </c>
      <c r="E1538" s="393"/>
      <c r="F1538" s="377"/>
    </row>
    <row r="1539" spans="2:6" x14ac:dyDescent="0.2">
      <c r="B1539" s="369" t="s">
        <v>1188</v>
      </c>
      <c r="C1539" s="369" t="s">
        <v>820</v>
      </c>
      <c r="D1539" s="369" t="s">
        <v>2199</v>
      </c>
      <c r="E1539" s="393"/>
      <c r="F1539" s="377"/>
    </row>
    <row r="1540" spans="2:6" x14ac:dyDescent="0.2">
      <c r="B1540" s="369" t="s">
        <v>1188</v>
      </c>
      <c r="C1540" s="369" t="s">
        <v>820</v>
      </c>
      <c r="D1540" s="369" t="s">
        <v>2200</v>
      </c>
      <c r="E1540" s="393"/>
      <c r="F1540" s="377"/>
    </row>
    <row r="1541" spans="2:6" x14ac:dyDescent="0.2">
      <c r="B1541" s="369" t="s">
        <v>1188</v>
      </c>
      <c r="C1541" s="369" t="s">
        <v>820</v>
      </c>
      <c r="D1541" s="369" t="s">
        <v>2201</v>
      </c>
      <c r="E1541" s="393"/>
      <c r="F1541" s="377"/>
    </row>
    <row r="1542" spans="2:6" x14ac:dyDescent="0.2">
      <c r="B1542" s="369" t="s">
        <v>1188</v>
      </c>
      <c r="C1542" s="369" t="s">
        <v>820</v>
      </c>
      <c r="D1542" s="369" t="s">
        <v>2202</v>
      </c>
      <c r="E1542" s="393"/>
      <c r="F1542" s="377"/>
    </row>
    <row r="1543" spans="2:6" x14ac:dyDescent="0.2">
      <c r="B1543" s="369" t="s">
        <v>1188</v>
      </c>
      <c r="C1543" s="369" t="s">
        <v>820</v>
      </c>
      <c r="D1543" s="369" t="s">
        <v>2203</v>
      </c>
      <c r="E1543" s="393"/>
      <c r="F1543" s="377"/>
    </row>
    <row r="1544" spans="2:6" x14ac:dyDescent="0.2">
      <c r="B1544" s="369" t="s">
        <v>1188</v>
      </c>
      <c r="C1544" s="369" t="s">
        <v>820</v>
      </c>
      <c r="D1544" s="369" t="s">
        <v>2204</v>
      </c>
      <c r="E1544" s="393"/>
      <c r="F1544" s="377"/>
    </row>
    <row r="1545" spans="2:6" x14ac:dyDescent="0.2">
      <c r="B1545" s="369" t="s">
        <v>1188</v>
      </c>
      <c r="C1545" s="369" t="s">
        <v>820</v>
      </c>
      <c r="D1545" s="369" t="s">
        <v>2205</v>
      </c>
      <c r="E1545" s="393"/>
      <c r="F1545" s="377"/>
    </row>
    <row r="1546" spans="2:6" x14ac:dyDescent="0.2">
      <c r="B1546" s="369" t="s">
        <v>1188</v>
      </c>
      <c r="C1546" s="369" t="s">
        <v>820</v>
      </c>
      <c r="D1546" s="369" t="s">
        <v>2206</v>
      </c>
      <c r="E1546" s="393"/>
      <c r="F1546" s="377"/>
    </row>
    <row r="1547" spans="2:6" x14ac:dyDescent="0.2">
      <c r="B1547" s="369" t="s">
        <v>1188</v>
      </c>
      <c r="C1547" s="369" t="s">
        <v>820</v>
      </c>
      <c r="D1547" s="369" t="s">
        <v>2207</v>
      </c>
      <c r="E1547" s="393"/>
      <c r="F1547" s="377"/>
    </row>
    <row r="1548" spans="2:6" x14ac:dyDescent="0.2">
      <c r="B1548" s="369" t="s">
        <v>1188</v>
      </c>
      <c r="C1548" s="369" t="s">
        <v>820</v>
      </c>
      <c r="D1548" s="369" t="s">
        <v>2208</v>
      </c>
      <c r="E1548" s="393"/>
      <c r="F1548" s="377"/>
    </row>
    <row r="1549" spans="2:6" x14ac:dyDescent="0.2">
      <c r="B1549" s="369" t="s">
        <v>1188</v>
      </c>
      <c r="C1549" s="369" t="s">
        <v>820</v>
      </c>
      <c r="D1549" s="369" t="s">
        <v>2209</v>
      </c>
      <c r="E1549" s="393"/>
      <c r="F1549" s="377"/>
    </row>
    <row r="1550" spans="2:6" x14ac:dyDescent="0.2">
      <c r="B1550" s="369" t="s">
        <v>1188</v>
      </c>
      <c r="C1550" s="369" t="s">
        <v>820</v>
      </c>
      <c r="D1550" s="369" t="s">
        <v>2210</v>
      </c>
      <c r="E1550" s="393"/>
      <c r="F1550" s="377"/>
    </row>
    <row r="1551" spans="2:6" x14ac:dyDescent="0.2">
      <c r="B1551" s="369" t="s">
        <v>1188</v>
      </c>
      <c r="C1551" s="369" t="s">
        <v>820</v>
      </c>
      <c r="D1551" s="369" t="s">
        <v>2211</v>
      </c>
      <c r="E1551" s="393"/>
      <c r="F1551" s="377"/>
    </row>
    <row r="1552" spans="2:6" x14ac:dyDescent="0.2">
      <c r="B1552" s="369" t="s">
        <v>1188</v>
      </c>
      <c r="C1552" s="369" t="s">
        <v>820</v>
      </c>
      <c r="D1552" s="369" t="s">
        <v>2212</v>
      </c>
      <c r="E1552" s="393"/>
      <c r="F1552" s="377"/>
    </row>
    <row r="1553" spans="2:6" x14ac:dyDescent="0.2">
      <c r="B1553" s="369" t="s">
        <v>1188</v>
      </c>
      <c r="C1553" s="369" t="s">
        <v>820</v>
      </c>
      <c r="D1553" s="369" t="s">
        <v>2213</v>
      </c>
      <c r="E1553" s="393"/>
      <c r="F1553" s="377"/>
    </row>
    <row r="1554" spans="2:6" x14ac:dyDescent="0.2">
      <c r="B1554" s="369" t="s">
        <v>1188</v>
      </c>
      <c r="C1554" s="369" t="s">
        <v>820</v>
      </c>
      <c r="D1554" s="369" t="s">
        <v>2214</v>
      </c>
      <c r="E1554" s="393"/>
      <c r="F1554" s="377"/>
    </row>
    <row r="1555" spans="2:6" x14ac:dyDescent="0.2">
      <c r="B1555" s="369" t="s">
        <v>1188</v>
      </c>
      <c r="C1555" s="369" t="s">
        <v>820</v>
      </c>
      <c r="D1555" s="369" t="s">
        <v>2215</v>
      </c>
      <c r="E1555" s="393"/>
      <c r="F1555" s="377"/>
    </row>
    <row r="1556" spans="2:6" x14ac:dyDescent="0.2">
      <c r="B1556" s="369" t="s">
        <v>1188</v>
      </c>
      <c r="C1556" s="369" t="s">
        <v>749</v>
      </c>
      <c r="D1556" s="369" t="s">
        <v>2216</v>
      </c>
      <c r="E1556" s="393"/>
      <c r="F1556" s="377"/>
    </row>
    <row r="1557" spans="2:6" x14ac:dyDescent="0.2">
      <c r="B1557" s="369" t="s">
        <v>1188</v>
      </c>
      <c r="C1557" s="369" t="s">
        <v>749</v>
      </c>
      <c r="D1557" s="369" t="s">
        <v>2217</v>
      </c>
      <c r="E1557" s="393"/>
      <c r="F1557" s="377"/>
    </row>
    <row r="1558" spans="2:6" x14ac:dyDescent="0.2">
      <c r="B1558" s="369" t="s">
        <v>1188</v>
      </c>
      <c r="C1558" s="369" t="s">
        <v>749</v>
      </c>
      <c r="D1558" s="369" t="s">
        <v>2218</v>
      </c>
      <c r="E1558" s="393"/>
      <c r="F1558" s="377"/>
    </row>
    <row r="1559" spans="2:6" x14ac:dyDescent="0.2">
      <c r="B1559" s="369" t="s">
        <v>1188</v>
      </c>
      <c r="C1559" s="369" t="s">
        <v>749</v>
      </c>
      <c r="D1559" s="369" t="s">
        <v>2219</v>
      </c>
      <c r="E1559" s="393"/>
      <c r="F1559" s="377"/>
    </row>
    <row r="1560" spans="2:6" x14ac:dyDescent="0.2">
      <c r="B1560" s="369" t="s">
        <v>1188</v>
      </c>
      <c r="C1560" s="369" t="s">
        <v>749</v>
      </c>
      <c r="D1560" s="369" t="s">
        <v>2220</v>
      </c>
      <c r="E1560" s="393"/>
      <c r="F1560" s="377"/>
    </row>
    <row r="1561" spans="2:6" x14ac:dyDescent="0.2">
      <c r="B1561" s="369" t="s">
        <v>1188</v>
      </c>
      <c r="C1561" s="369" t="s">
        <v>749</v>
      </c>
      <c r="D1561" s="369" t="s">
        <v>2221</v>
      </c>
      <c r="E1561" s="393"/>
      <c r="F1561" s="377"/>
    </row>
    <row r="1562" spans="2:6" x14ac:dyDescent="0.2">
      <c r="B1562" s="369" t="s">
        <v>1188</v>
      </c>
      <c r="C1562" s="369" t="s">
        <v>749</v>
      </c>
      <c r="D1562" s="369" t="s">
        <v>2222</v>
      </c>
      <c r="E1562" s="393"/>
      <c r="F1562" s="377"/>
    </row>
    <row r="1563" spans="2:6" x14ac:dyDescent="0.2">
      <c r="B1563" s="369" t="s">
        <v>1188</v>
      </c>
      <c r="C1563" s="369" t="s">
        <v>749</v>
      </c>
      <c r="D1563" s="369" t="s">
        <v>2223</v>
      </c>
      <c r="E1563" s="393"/>
      <c r="F1563" s="377"/>
    </row>
    <row r="1564" spans="2:6" x14ac:dyDescent="0.2">
      <c r="B1564" s="369" t="s">
        <v>1188</v>
      </c>
      <c r="C1564" s="369" t="s">
        <v>749</v>
      </c>
      <c r="D1564" s="369" t="s">
        <v>2224</v>
      </c>
      <c r="E1564" s="393"/>
      <c r="F1564" s="377"/>
    </row>
    <row r="1565" spans="2:6" x14ac:dyDescent="0.2">
      <c r="B1565" s="369" t="s">
        <v>1188</v>
      </c>
      <c r="C1565" s="369" t="s">
        <v>749</v>
      </c>
      <c r="D1565" s="369" t="s">
        <v>2225</v>
      </c>
      <c r="E1565" s="393"/>
      <c r="F1565" s="377"/>
    </row>
    <row r="1566" spans="2:6" x14ac:dyDescent="0.2">
      <c r="B1566" s="369" t="s">
        <v>1188</v>
      </c>
      <c r="C1566" s="369" t="s">
        <v>749</v>
      </c>
      <c r="D1566" s="369" t="s">
        <v>2226</v>
      </c>
      <c r="E1566" s="393"/>
      <c r="F1566" s="377"/>
    </row>
    <row r="1567" spans="2:6" x14ac:dyDescent="0.2">
      <c r="B1567" s="369" t="s">
        <v>1188</v>
      </c>
      <c r="C1567" s="369" t="s">
        <v>749</v>
      </c>
      <c r="D1567" s="369" t="s">
        <v>2227</v>
      </c>
      <c r="E1567" s="393"/>
      <c r="F1567" s="377"/>
    </row>
    <row r="1568" spans="2:6" x14ac:dyDescent="0.2">
      <c r="B1568" s="369" t="s">
        <v>1188</v>
      </c>
      <c r="C1568" s="369" t="s">
        <v>749</v>
      </c>
      <c r="D1568" s="369" t="s">
        <v>2228</v>
      </c>
      <c r="E1568" s="393"/>
      <c r="F1568" s="377"/>
    </row>
    <row r="1569" spans="2:6" x14ac:dyDescent="0.2">
      <c r="B1569" s="369" t="s">
        <v>1188</v>
      </c>
      <c r="C1569" s="369" t="s">
        <v>749</v>
      </c>
      <c r="D1569" s="369" t="s">
        <v>2229</v>
      </c>
      <c r="E1569" s="393"/>
      <c r="F1569" s="377"/>
    </row>
    <row r="1570" spans="2:6" x14ac:dyDescent="0.2">
      <c r="B1570" s="369" t="s">
        <v>1188</v>
      </c>
      <c r="C1570" s="369" t="s">
        <v>749</v>
      </c>
      <c r="D1570" s="369" t="s">
        <v>2230</v>
      </c>
      <c r="E1570" s="393"/>
      <c r="F1570" s="377"/>
    </row>
    <row r="1571" spans="2:6" x14ac:dyDescent="0.2">
      <c r="B1571" s="369" t="s">
        <v>1188</v>
      </c>
      <c r="C1571" s="369" t="s">
        <v>749</v>
      </c>
      <c r="D1571" s="369" t="s">
        <v>2231</v>
      </c>
      <c r="E1571" s="393"/>
      <c r="F1571" s="377"/>
    </row>
    <row r="1572" spans="2:6" x14ac:dyDescent="0.2">
      <c r="B1572" s="369" t="s">
        <v>1188</v>
      </c>
      <c r="C1572" s="369" t="s">
        <v>749</v>
      </c>
      <c r="D1572" s="369" t="s">
        <v>2232</v>
      </c>
      <c r="E1572" s="393"/>
      <c r="F1572" s="377"/>
    </row>
    <row r="1573" spans="2:6" x14ac:dyDescent="0.2">
      <c r="B1573" s="369" t="s">
        <v>1188</v>
      </c>
      <c r="C1573" s="369" t="s">
        <v>749</v>
      </c>
      <c r="D1573" s="369" t="s">
        <v>2233</v>
      </c>
      <c r="E1573" s="393"/>
      <c r="F1573" s="377"/>
    </row>
    <row r="1574" spans="2:6" x14ac:dyDescent="0.2">
      <c r="B1574" s="369" t="s">
        <v>1188</v>
      </c>
      <c r="C1574" s="369" t="s">
        <v>749</v>
      </c>
      <c r="D1574" s="369" t="s">
        <v>2234</v>
      </c>
      <c r="E1574" s="393"/>
      <c r="F1574" s="377"/>
    </row>
    <row r="1575" spans="2:6" x14ac:dyDescent="0.2">
      <c r="B1575" s="369" t="s">
        <v>1188</v>
      </c>
      <c r="C1575" s="369" t="s">
        <v>749</v>
      </c>
      <c r="D1575" s="369" t="s">
        <v>2235</v>
      </c>
      <c r="E1575" s="393"/>
      <c r="F1575" s="377"/>
    </row>
    <row r="1576" spans="2:6" x14ac:dyDescent="0.2">
      <c r="B1576" s="369" t="s">
        <v>1188</v>
      </c>
      <c r="C1576" s="369" t="s">
        <v>749</v>
      </c>
      <c r="D1576" s="369" t="s">
        <v>2236</v>
      </c>
      <c r="E1576" s="393"/>
      <c r="F1576" s="377"/>
    </row>
    <row r="1577" spans="2:6" x14ac:dyDescent="0.2">
      <c r="B1577" s="369" t="s">
        <v>1188</v>
      </c>
      <c r="C1577" s="369" t="s">
        <v>749</v>
      </c>
      <c r="D1577" s="369" t="s">
        <v>2237</v>
      </c>
      <c r="E1577" s="393"/>
      <c r="F1577" s="377"/>
    </row>
    <row r="1578" spans="2:6" x14ac:dyDescent="0.2">
      <c r="B1578" s="369" t="s">
        <v>1188</v>
      </c>
      <c r="C1578" s="369" t="s">
        <v>749</v>
      </c>
      <c r="D1578" s="369" t="s">
        <v>2238</v>
      </c>
      <c r="E1578" s="393"/>
      <c r="F1578" s="377"/>
    </row>
    <row r="1579" spans="2:6" x14ac:dyDescent="0.2">
      <c r="B1579" s="369" t="s">
        <v>1188</v>
      </c>
      <c r="C1579" s="369" t="s">
        <v>749</v>
      </c>
      <c r="D1579" s="369" t="s">
        <v>2239</v>
      </c>
      <c r="E1579" s="393"/>
      <c r="F1579" s="377"/>
    </row>
    <row r="1580" spans="2:6" x14ac:dyDescent="0.2">
      <c r="B1580" s="369" t="s">
        <v>1188</v>
      </c>
      <c r="C1580" s="369" t="s">
        <v>749</v>
      </c>
      <c r="D1580" s="369" t="s">
        <v>2240</v>
      </c>
      <c r="E1580" s="393"/>
      <c r="F1580" s="377"/>
    </row>
    <row r="1581" spans="2:6" x14ac:dyDescent="0.2">
      <c r="B1581" s="369" t="s">
        <v>1188</v>
      </c>
      <c r="C1581" s="369" t="s">
        <v>820</v>
      </c>
      <c r="D1581" s="369" t="s">
        <v>2241</v>
      </c>
      <c r="E1581" s="393"/>
      <c r="F1581" s="377"/>
    </row>
    <row r="1582" spans="2:6" x14ac:dyDescent="0.2">
      <c r="B1582" s="369" t="s">
        <v>1188</v>
      </c>
      <c r="C1582" s="369" t="s">
        <v>820</v>
      </c>
      <c r="D1582" s="369" t="s">
        <v>2242</v>
      </c>
      <c r="E1582" s="393"/>
      <c r="F1582" s="377"/>
    </row>
    <row r="1583" spans="2:6" x14ac:dyDescent="0.2">
      <c r="B1583" s="369" t="s">
        <v>1188</v>
      </c>
      <c r="C1583" s="369" t="s">
        <v>820</v>
      </c>
      <c r="D1583" s="369" t="s">
        <v>2243</v>
      </c>
      <c r="E1583" s="393"/>
      <c r="F1583" s="377"/>
    </row>
    <row r="1584" spans="2:6" x14ac:dyDescent="0.2">
      <c r="B1584" s="369" t="s">
        <v>1188</v>
      </c>
      <c r="C1584" s="369" t="s">
        <v>820</v>
      </c>
      <c r="D1584" s="369" t="s">
        <v>2244</v>
      </c>
      <c r="E1584" s="393"/>
      <c r="F1584" s="377"/>
    </row>
    <row r="1585" spans="2:6" x14ac:dyDescent="0.2">
      <c r="B1585" s="369" t="s">
        <v>1188</v>
      </c>
      <c r="C1585" s="369" t="s">
        <v>820</v>
      </c>
      <c r="D1585" s="369" t="s">
        <v>2245</v>
      </c>
      <c r="E1585" s="393"/>
      <c r="F1585" s="377"/>
    </row>
    <row r="1586" spans="2:6" x14ac:dyDescent="0.2">
      <c r="B1586" s="369" t="s">
        <v>1188</v>
      </c>
      <c r="C1586" s="369" t="s">
        <v>820</v>
      </c>
      <c r="D1586" s="369" t="s">
        <v>2246</v>
      </c>
      <c r="E1586" s="393"/>
      <c r="F1586" s="377"/>
    </row>
    <row r="1587" spans="2:6" x14ac:dyDescent="0.2">
      <c r="B1587" s="369" t="s">
        <v>1188</v>
      </c>
      <c r="C1587" s="369" t="s">
        <v>820</v>
      </c>
      <c r="D1587" s="369" t="s">
        <v>2247</v>
      </c>
      <c r="E1587" s="393"/>
      <c r="F1587" s="377"/>
    </row>
    <row r="1588" spans="2:6" x14ac:dyDescent="0.2">
      <c r="B1588" s="369" t="s">
        <v>1188</v>
      </c>
      <c r="C1588" s="369" t="s">
        <v>820</v>
      </c>
      <c r="D1588" s="369" t="s">
        <v>2248</v>
      </c>
      <c r="E1588" s="393"/>
      <c r="F1588" s="377"/>
    </row>
    <row r="1589" spans="2:6" x14ac:dyDescent="0.2">
      <c r="B1589" s="369" t="s">
        <v>1188</v>
      </c>
      <c r="C1589" s="369" t="s">
        <v>820</v>
      </c>
      <c r="D1589" s="369" t="s">
        <v>2249</v>
      </c>
      <c r="E1589" s="393"/>
      <c r="F1589" s="377"/>
    </row>
    <row r="1590" spans="2:6" x14ac:dyDescent="0.2">
      <c r="B1590" s="369" t="s">
        <v>1188</v>
      </c>
      <c r="C1590" s="369" t="s">
        <v>820</v>
      </c>
      <c r="D1590" s="369" t="s">
        <v>2250</v>
      </c>
      <c r="E1590" s="393"/>
      <c r="F1590" s="377"/>
    </row>
    <row r="1591" spans="2:6" x14ac:dyDescent="0.2">
      <c r="B1591" s="369" t="s">
        <v>1188</v>
      </c>
      <c r="C1591" s="369" t="s">
        <v>820</v>
      </c>
      <c r="D1591" s="369" t="s">
        <v>2251</v>
      </c>
      <c r="E1591" s="393"/>
      <c r="F1591" s="377"/>
    </row>
    <row r="1592" spans="2:6" x14ac:dyDescent="0.2">
      <c r="B1592" s="369" t="s">
        <v>1188</v>
      </c>
      <c r="C1592" s="369" t="s">
        <v>820</v>
      </c>
      <c r="D1592" s="369" t="s">
        <v>2252</v>
      </c>
      <c r="E1592" s="393"/>
      <c r="F1592" s="377"/>
    </row>
    <row r="1593" spans="2:6" x14ac:dyDescent="0.2">
      <c r="B1593" s="369" t="s">
        <v>1188</v>
      </c>
      <c r="C1593" s="369" t="s">
        <v>820</v>
      </c>
      <c r="D1593" s="369" t="s">
        <v>2253</v>
      </c>
      <c r="E1593" s="393"/>
      <c r="F1593" s="377"/>
    </row>
    <row r="1594" spans="2:6" x14ac:dyDescent="0.2">
      <c r="B1594" s="369" t="s">
        <v>1188</v>
      </c>
      <c r="C1594" s="369" t="s">
        <v>820</v>
      </c>
      <c r="D1594" s="369" t="s">
        <v>2254</v>
      </c>
      <c r="E1594" s="393"/>
      <c r="F1594" s="377"/>
    </row>
    <row r="1595" spans="2:6" x14ac:dyDescent="0.2">
      <c r="B1595" s="369" t="s">
        <v>1188</v>
      </c>
      <c r="C1595" s="369" t="s">
        <v>820</v>
      </c>
      <c r="D1595" s="369" t="s">
        <v>2255</v>
      </c>
      <c r="E1595" s="393"/>
      <c r="F1595" s="377"/>
    </row>
    <row r="1596" spans="2:6" x14ac:dyDescent="0.2">
      <c r="B1596" s="369" t="s">
        <v>1188</v>
      </c>
      <c r="C1596" s="369" t="s">
        <v>820</v>
      </c>
      <c r="D1596" s="369" t="s">
        <v>2256</v>
      </c>
      <c r="E1596" s="393"/>
      <c r="F1596" s="377"/>
    </row>
    <row r="1597" spans="2:6" x14ac:dyDescent="0.2">
      <c r="B1597" s="369" t="s">
        <v>1188</v>
      </c>
      <c r="C1597" s="369" t="s">
        <v>820</v>
      </c>
      <c r="D1597" s="369" t="s">
        <v>2257</v>
      </c>
      <c r="E1597" s="393"/>
      <c r="F1597" s="377"/>
    </row>
    <row r="1598" spans="2:6" x14ac:dyDescent="0.2">
      <c r="B1598" s="369" t="s">
        <v>1188</v>
      </c>
      <c r="C1598" s="369" t="s">
        <v>820</v>
      </c>
      <c r="D1598" s="369" t="s">
        <v>2258</v>
      </c>
      <c r="E1598" s="393"/>
      <c r="F1598" s="377"/>
    </row>
    <row r="1599" spans="2:6" x14ac:dyDescent="0.2">
      <c r="B1599" s="369" t="s">
        <v>1188</v>
      </c>
      <c r="C1599" s="369" t="s">
        <v>820</v>
      </c>
      <c r="D1599" s="369" t="s">
        <v>2259</v>
      </c>
      <c r="E1599" s="393"/>
      <c r="F1599" s="377"/>
    </row>
    <row r="1600" spans="2:6" x14ac:dyDescent="0.2">
      <c r="B1600" s="369" t="s">
        <v>1188</v>
      </c>
      <c r="C1600" s="369" t="s">
        <v>820</v>
      </c>
      <c r="D1600" s="369" t="s">
        <v>2260</v>
      </c>
      <c r="E1600" s="393"/>
      <c r="F1600" s="377"/>
    </row>
    <row r="1601" spans="1:6" x14ac:dyDescent="0.2">
      <c r="B1601" s="369" t="s">
        <v>1188</v>
      </c>
      <c r="C1601" s="369" t="s">
        <v>820</v>
      </c>
      <c r="D1601" s="369" t="s">
        <v>2261</v>
      </c>
      <c r="E1601" s="393"/>
      <c r="F1601" s="377"/>
    </row>
    <row r="1602" spans="1:6" x14ac:dyDescent="0.2">
      <c r="B1602" s="369" t="s">
        <v>1188</v>
      </c>
      <c r="C1602" s="369" t="s">
        <v>820</v>
      </c>
      <c r="D1602" s="369" t="s">
        <v>2262</v>
      </c>
      <c r="E1602" s="393"/>
      <c r="F1602" s="377"/>
    </row>
    <row r="1603" spans="1:6" x14ac:dyDescent="0.2">
      <c r="B1603" s="369" t="s">
        <v>1188</v>
      </c>
      <c r="C1603" s="369" t="s">
        <v>820</v>
      </c>
      <c r="D1603" s="369" t="s">
        <v>2263</v>
      </c>
      <c r="E1603" s="393"/>
      <c r="F1603" s="377"/>
    </row>
    <row r="1604" spans="1:6" x14ac:dyDescent="0.2">
      <c r="B1604" s="369" t="s">
        <v>1188</v>
      </c>
      <c r="C1604" s="369" t="s">
        <v>820</v>
      </c>
      <c r="D1604" s="369" t="s">
        <v>2264</v>
      </c>
      <c r="E1604" s="393"/>
      <c r="F1604" s="377"/>
    </row>
    <row r="1605" spans="1:6" x14ac:dyDescent="0.2">
      <c r="B1605" s="369" t="s">
        <v>1188</v>
      </c>
      <c r="C1605" s="369" t="s">
        <v>820</v>
      </c>
      <c r="D1605" s="369" t="s">
        <v>2265</v>
      </c>
      <c r="E1605" s="393"/>
      <c r="F1605" s="377"/>
    </row>
    <row r="1606" spans="1:6" s="411" customFormat="1" x14ac:dyDescent="0.2">
      <c r="A1606" s="410"/>
      <c r="B1606" s="410" t="s">
        <v>1188</v>
      </c>
      <c r="C1606" s="410" t="s">
        <v>820</v>
      </c>
      <c r="D1606" s="410" t="s">
        <v>2410</v>
      </c>
      <c r="E1606" s="385"/>
    </row>
    <row r="1607" spans="1:6" s="411" customFormat="1" x14ac:dyDescent="0.2">
      <c r="A1607" s="410"/>
      <c r="B1607" s="410" t="s">
        <v>1188</v>
      </c>
      <c r="C1607" s="410" t="s">
        <v>820</v>
      </c>
      <c r="D1607" s="410" t="s">
        <v>2411</v>
      </c>
      <c r="E1607" s="385"/>
    </row>
    <row r="1608" spans="1:6" x14ac:dyDescent="0.2">
      <c r="B1608" s="369" t="s">
        <v>1188</v>
      </c>
      <c r="C1608" s="369" t="s">
        <v>820</v>
      </c>
      <c r="D1608" s="369" t="s">
        <v>2266</v>
      </c>
      <c r="E1608" s="391"/>
      <c r="F1608" s="377"/>
    </row>
    <row r="1609" spans="1:6" x14ac:dyDescent="0.2">
      <c r="B1609" s="369" t="s">
        <v>1188</v>
      </c>
      <c r="C1609" s="369" t="s">
        <v>820</v>
      </c>
      <c r="D1609" s="369" t="s">
        <v>2267</v>
      </c>
      <c r="E1609" s="391"/>
      <c r="F1609" s="377"/>
    </row>
    <row r="1610" spans="1:6" x14ac:dyDescent="0.2">
      <c r="B1610" s="369" t="s">
        <v>1188</v>
      </c>
      <c r="C1610" s="369" t="s">
        <v>820</v>
      </c>
      <c r="D1610" s="369" t="s">
        <v>2268</v>
      </c>
      <c r="E1610" s="391"/>
      <c r="F1610" s="377"/>
    </row>
    <row r="1611" spans="1:6" x14ac:dyDescent="0.2">
      <c r="B1611" s="369" t="s">
        <v>1188</v>
      </c>
      <c r="C1611" s="369" t="s">
        <v>820</v>
      </c>
      <c r="D1611" s="369" t="s">
        <v>2269</v>
      </c>
      <c r="E1611" s="391"/>
      <c r="F1611" s="377"/>
    </row>
    <row r="1612" spans="1:6" x14ac:dyDescent="0.2">
      <c r="B1612" s="369" t="s">
        <v>1188</v>
      </c>
      <c r="C1612" s="369" t="s">
        <v>820</v>
      </c>
      <c r="D1612" s="369" t="s">
        <v>2270</v>
      </c>
      <c r="E1612" s="391"/>
      <c r="F1612" s="377"/>
    </row>
    <row r="1613" spans="1:6" x14ac:dyDescent="0.2">
      <c r="B1613" s="369" t="s">
        <v>1188</v>
      </c>
      <c r="C1613" s="369" t="s">
        <v>820</v>
      </c>
      <c r="D1613" s="369" t="s">
        <v>2271</v>
      </c>
      <c r="E1613" s="391"/>
      <c r="F1613" s="377"/>
    </row>
    <row r="1614" spans="1:6" x14ac:dyDescent="0.2">
      <c r="B1614" s="369" t="s">
        <v>1188</v>
      </c>
      <c r="C1614" s="369" t="s">
        <v>820</v>
      </c>
      <c r="D1614" s="369" t="s">
        <v>2272</v>
      </c>
      <c r="E1614" s="391"/>
      <c r="F1614" s="377"/>
    </row>
    <row r="1615" spans="1:6" x14ac:dyDescent="0.2">
      <c r="B1615" s="369" t="s">
        <v>1188</v>
      </c>
      <c r="C1615" s="369" t="s">
        <v>820</v>
      </c>
      <c r="D1615" s="369" t="s">
        <v>2273</v>
      </c>
      <c r="E1615" s="391"/>
      <c r="F1615" s="377"/>
    </row>
    <row r="1616" spans="1:6" x14ac:dyDescent="0.2">
      <c r="B1616" s="369" t="s">
        <v>1188</v>
      </c>
      <c r="C1616" s="369" t="s">
        <v>820</v>
      </c>
      <c r="D1616" s="369" t="s">
        <v>2274</v>
      </c>
      <c r="E1616" s="391"/>
      <c r="F1616" s="377"/>
    </row>
    <row r="1617" spans="2:6" x14ac:dyDescent="0.2">
      <c r="B1617" s="369" t="s">
        <v>1188</v>
      </c>
      <c r="C1617" s="369" t="s">
        <v>820</v>
      </c>
      <c r="D1617" s="369" t="s">
        <v>2275</v>
      </c>
      <c r="E1617" s="391"/>
      <c r="F1617" s="377"/>
    </row>
    <row r="1618" spans="2:6" x14ac:dyDescent="0.2">
      <c r="B1618" s="369" t="s">
        <v>1188</v>
      </c>
      <c r="C1618" s="369" t="s">
        <v>820</v>
      </c>
      <c r="D1618" s="369" t="s">
        <v>2276</v>
      </c>
      <c r="E1618" s="391"/>
      <c r="F1618" s="377"/>
    </row>
    <row r="1619" spans="2:6" x14ac:dyDescent="0.2">
      <c r="B1619" s="369" t="s">
        <v>1188</v>
      </c>
      <c r="C1619" s="369" t="s">
        <v>820</v>
      </c>
      <c r="D1619" s="369" t="s">
        <v>2277</v>
      </c>
      <c r="E1619" s="391"/>
      <c r="F1619" s="377"/>
    </row>
    <row r="1620" spans="2:6" x14ac:dyDescent="0.2">
      <c r="B1620" s="369" t="s">
        <v>1188</v>
      </c>
      <c r="C1620" s="369" t="s">
        <v>820</v>
      </c>
      <c r="D1620" s="369" t="s">
        <v>2278</v>
      </c>
      <c r="E1620" s="391"/>
      <c r="F1620" s="377"/>
    </row>
    <row r="1621" spans="2:6" x14ac:dyDescent="0.2">
      <c r="B1621" s="369" t="s">
        <v>1188</v>
      </c>
      <c r="C1621" s="369" t="s">
        <v>820</v>
      </c>
      <c r="D1621" s="369" t="s">
        <v>2279</v>
      </c>
      <c r="E1621" s="391"/>
      <c r="F1621" s="377"/>
    </row>
    <row r="1622" spans="2:6" x14ac:dyDescent="0.2">
      <c r="B1622" s="369" t="s">
        <v>1188</v>
      </c>
      <c r="C1622" s="369" t="s">
        <v>820</v>
      </c>
      <c r="D1622" s="369" t="s">
        <v>2280</v>
      </c>
      <c r="E1622" s="391"/>
      <c r="F1622" s="377"/>
    </row>
    <row r="1623" spans="2:6" x14ac:dyDescent="0.2">
      <c r="B1623" s="369" t="s">
        <v>1188</v>
      </c>
      <c r="C1623" s="369" t="s">
        <v>820</v>
      </c>
      <c r="D1623" s="369" t="s">
        <v>2281</v>
      </c>
      <c r="E1623" s="391"/>
      <c r="F1623" s="377"/>
    </row>
    <row r="1624" spans="2:6" x14ac:dyDescent="0.2">
      <c r="B1624" s="369" t="s">
        <v>1188</v>
      </c>
      <c r="C1624" s="369" t="s">
        <v>820</v>
      </c>
      <c r="D1624" s="369" t="s">
        <v>2282</v>
      </c>
      <c r="E1624" s="391"/>
      <c r="F1624" s="377"/>
    </row>
    <row r="1625" spans="2:6" x14ac:dyDescent="0.2">
      <c r="B1625" s="369" t="s">
        <v>1188</v>
      </c>
      <c r="C1625" s="369" t="s">
        <v>820</v>
      </c>
      <c r="D1625" s="369" t="s">
        <v>2283</v>
      </c>
      <c r="E1625" s="391"/>
      <c r="F1625" s="377"/>
    </row>
    <row r="1626" spans="2:6" x14ac:dyDescent="0.2">
      <c r="B1626" s="369" t="s">
        <v>1188</v>
      </c>
      <c r="C1626" s="369" t="s">
        <v>820</v>
      </c>
      <c r="D1626" s="369" t="s">
        <v>2284</v>
      </c>
      <c r="E1626" s="391"/>
      <c r="F1626" s="377"/>
    </row>
    <row r="1627" spans="2:6" x14ac:dyDescent="0.2">
      <c r="B1627" s="369" t="s">
        <v>1188</v>
      </c>
      <c r="C1627" s="369" t="s">
        <v>820</v>
      </c>
      <c r="D1627" s="369" t="s">
        <v>2285</v>
      </c>
      <c r="E1627" s="391"/>
      <c r="F1627" s="377"/>
    </row>
    <row r="1628" spans="2:6" x14ac:dyDescent="0.2">
      <c r="B1628" s="369" t="s">
        <v>1188</v>
      </c>
      <c r="C1628" s="369" t="s">
        <v>820</v>
      </c>
      <c r="D1628" s="369" t="s">
        <v>2286</v>
      </c>
      <c r="E1628" s="391"/>
      <c r="F1628" s="377"/>
    </row>
    <row r="1629" spans="2:6" x14ac:dyDescent="0.2">
      <c r="B1629" s="369" t="s">
        <v>1188</v>
      </c>
      <c r="C1629" s="369" t="s">
        <v>820</v>
      </c>
      <c r="D1629" s="369" t="s">
        <v>2287</v>
      </c>
      <c r="E1629" s="391"/>
      <c r="F1629" s="377"/>
    </row>
    <row r="1630" spans="2:6" x14ac:dyDescent="0.2">
      <c r="B1630" s="369" t="s">
        <v>1188</v>
      </c>
      <c r="C1630" s="369" t="s">
        <v>820</v>
      </c>
      <c r="D1630" s="369" t="s">
        <v>2288</v>
      </c>
      <c r="E1630" s="391"/>
      <c r="F1630" s="377"/>
    </row>
    <row r="1631" spans="2:6" x14ac:dyDescent="0.2">
      <c r="B1631" s="369" t="s">
        <v>1188</v>
      </c>
      <c r="C1631" s="369" t="s">
        <v>820</v>
      </c>
      <c r="D1631" s="369" t="s">
        <v>2289</v>
      </c>
      <c r="E1631" s="391"/>
      <c r="F1631" s="377"/>
    </row>
    <row r="1632" spans="2:6" x14ac:dyDescent="0.2">
      <c r="B1632" s="369" t="s">
        <v>1188</v>
      </c>
      <c r="C1632" s="369" t="s">
        <v>820</v>
      </c>
      <c r="D1632" s="369" t="s">
        <v>2290</v>
      </c>
      <c r="E1632" s="391"/>
      <c r="F1632" s="377"/>
    </row>
    <row r="1633" spans="2:6" x14ac:dyDescent="0.2">
      <c r="B1633" s="369" t="s">
        <v>1188</v>
      </c>
      <c r="C1633" s="369" t="s">
        <v>820</v>
      </c>
      <c r="D1633" s="369" t="s">
        <v>2291</v>
      </c>
      <c r="E1633" s="393"/>
      <c r="F1633" s="377"/>
    </row>
    <row r="1634" spans="2:6" x14ac:dyDescent="0.2">
      <c r="B1634" s="369" t="s">
        <v>1188</v>
      </c>
      <c r="C1634" s="369" t="s">
        <v>820</v>
      </c>
      <c r="D1634" s="369" t="s">
        <v>2292</v>
      </c>
      <c r="E1634" s="393"/>
      <c r="F1634" s="377"/>
    </row>
    <row r="1635" spans="2:6" x14ac:dyDescent="0.2">
      <c r="B1635" s="369" t="s">
        <v>1188</v>
      </c>
      <c r="C1635" s="369" t="s">
        <v>820</v>
      </c>
      <c r="D1635" s="369" t="s">
        <v>2293</v>
      </c>
      <c r="E1635" s="393"/>
      <c r="F1635" s="377"/>
    </row>
    <row r="1636" spans="2:6" x14ac:dyDescent="0.2">
      <c r="B1636" s="369" t="s">
        <v>1188</v>
      </c>
      <c r="C1636" s="369" t="s">
        <v>820</v>
      </c>
      <c r="D1636" s="369" t="s">
        <v>2294</v>
      </c>
      <c r="E1636" s="393"/>
      <c r="F1636" s="377"/>
    </row>
    <row r="1637" spans="2:6" x14ac:dyDescent="0.2">
      <c r="B1637" s="369" t="s">
        <v>1188</v>
      </c>
      <c r="C1637" s="369" t="s">
        <v>820</v>
      </c>
      <c r="D1637" s="369" t="s">
        <v>2295</v>
      </c>
      <c r="E1637" s="393"/>
      <c r="F1637" s="377"/>
    </row>
    <row r="1638" spans="2:6" x14ac:dyDescent="0.2">
      <c r="B1638" s="369" t="s">
        <v>1188</v>
      </c>
      <c r="C1638" s="369" t="s">
        <v>820</v>
      </c>
      <c r="D1638" s="369" t="s">
        <v>2296</v>
      </c>
      <c r="E1638" s="393"/>
      <c r="F1638" s="377"/>
    </row>
    <row r="1639" spans="2:6" x14ac:dyDescent="0.2">
      <c r="B1639" s="369" t="s">
        <v>1188</v>
      </c>
      <c r="C1639" s="369" t="s">
        <v>820</v>
      </c>
      <c r="D1639" s="369" t="s">
        <v>2297</v>
      </c>
      <c r="E1639" s="393"/>
      <c r="F1639" s="377"/>
    </row>
    <row r="1640" spans="2:6" x14ac:dyDescent="0.2">
      <c r="B1640" s="369" t="s">
        <v>1188</v>
      </c>
      <c r="C1640" s="369" t="s">
        <v>820</v>
      </c>
      <c r="D1640" s="369" t="s">
        <v>2298</v>
      </c>
      <c r="E1640" s="393"/>
      <c r="F1640" s="377"/>
    </row>
    <row r="1641" spans="2:6" x14ac:dyDescent="0.2">
      <c r="B1641" s="369" t="s">
        <v>1188</v>
      </c>
      <c r="C1641" s="369" t="s">
        <v>820</v>
      </c>
      <c r="D1641" s="369" t="s">
        <v>2299</v>
      </c>
      <c r="E1641" s="393"/>
      <c r="F1641" s="377"/>
    </row>
    <row r="1642" spans="2:6" x14ac:dyDescent="0.2">
      <c r="B1642" s="369" t="s">
        <v>1188</v>
      </c>
      <c r="C1642" s="369" t="s">
        <v>820</v>
      </c>
      <c r="D1642" s="369" t="s">
        <v>2300</v>
      </c>
      <c r="E1642" s="393"/>
      <c r="F1642" s="377"/>
    </row>
    <row r="1643" spans="2:6" x14ac:dyDescent="0.2">
      <c r="B1643" s="369" t="s">
        <v>1188</v>
      </c>
      <c r="C1643" s="369" t="s">
        <v>820</v>
      </c>
      <c r="D1643" s="369" t="s">
        <v>2301</v>
      </c>
      <c r="E1643" s="393"/>
      <c r="F1643" s="377"/>
    </row>
    <row r="1644" spans="2:6" x14ac:dyDescent="0.2">
      <c r="B1644" s="369" t="s">
        <v>1188</v>
      </c>
      <c r="C1644" s="369" t="s">
        <v>820</v>
      </c>
      <c r="D1644" s="369" t="s">
        <v>2302</v>
      </c>
      <c r="E1644" s="393"/>
      <c r="F1644" s="377"/>
    </row>
    <row r="1645" spans="2:6" x14ac:dyDescent="0.2">
      <c r="B1645" s="369" t="s">
        <v>1188</v>
      </c>
      <c r="C1645" s="369" t="s">
        <v>820</v>
      </c>
      <c r="D1645" s="369" t="s">
        <v>2303</v>
      </c>
      <c r="E1645" s="393"/>
      <c r="F1645" s="377"/>
    </row>
    <row r="1646" spans="2:6" x14ac:dyDescent="0.2">
      <c r="B1646" s="369" t="s">
        <v>1188</v>
      </c>
      <c r="C1646" s="369" t="s">
        <v>820</v>
      </c>
      <c r="D1646" s="369" t="s">
        <v>2304</v>
      </c>
      <c r="E1646" s="393"/>
      <c r="F1646" s="377"/>
    </row>
    <row r="1647" spans="2:6" x14ac:dyDescent="0.2">
      <c r="B1647" s="369" t="s">
        <v>1188</v>
      </c>
      <c r="C1647" s="369" t="s">
        <v>820</v>
      </c>
      <c r="D1647" s="369" t="s">
        <v>2305</v>
      </c>
      <c r="E1647" s="393"/>
      <c r="F1647" s="377"/>
    </row>
    <row r="1648" spans="2:6" x14ac:dyDescent="0.2">
      <c r="B1648" s="369" t="s">
        <v>1188</v>
      </c>
      <c r="C1648" s="369" t="s">
        <v>820</v>
      </c>
      <c r="D1648" s="369" t="s">
        <v>2306</v>
      </c>
      <c r="E1648" s="393"/>
      <c r="F1648" s="377"/>
    </row>
    <row r="1649" spans="2:6" x14ac:dyDescent="0.2">
      <c r="B1649" s="369" t="s">
        <v>1188</v>
      </c>
      <c r="C1649" s="369" t="s">
        <v>820</v>
      </c>
      <c r="D1649" s="369" t="s">
        <v>2307</v>
      </c>
      <c r="E1649" s="393"/>
      <c r="F1649" s="377"/>
    </row>
    <row r="1650" spans="2:6" x14ac:dyDescent="0.2">
      <c r="B1650" s="369" t="s">
        <v>1188</v>
      </c>
      <c r="C1650" s="369" t="s">
        <v>820</v>
      </c>
      <c r="D1650" s="369" t="s">
        <v>2308</v>
      </c>
      <c r="E1650" s="393"/>
      <c r="F1650" s="377"/>
    </row>
    <row r="1651" spans="2:6" x14ac:dyDescent="0.2">
      <c r="B1651" s="369" t="s">
        <v>1188</v>
      </c>
      <c r="C1651" s="369" t="s">
        <v>820</v>
      </c>
      <c r="D1651" s="369" t="s">
        <v>2309</v>
      </c>
      <c r="E1651" s="393"/>
      <c r="F1651" s="377"/>
    </row>
    <row r="1652" spans="2:6" x14ac:dyDescent="0.2">
      <c r="B1652" s="369" t="s">
        <v>1188</v>
      </c>
      <c r="C1652" s="369" t="s">
        <v>820</v>
      </c>
      <c r="D1652" s="369" t="s">
        <v>2310</v>
      </c>
      <c r="E1652" s="393"/>
      <c r="F1652" s="377"/>
    </row>
    <row r="1653" spans="2:6" x14ac:dyDescent="0.2">
      <c r="B1653" s="369" t="s">
        <v>1188</v>
      </c>
      <c r="C1653" s="369" t="s">
        <v>820</v>
      </c>
      <c r="D1653" s="369" t="s">
        <v>2311</v>
      </c>
      <c r="E1653" s="393"/>
      <c r="F1653" s="377"/>
    </row>
    <row r="1654" spans="2:6" x14ac:dyDescent="0.2">
      <c r="B1654" s="369" t="s">
        <v>1188</v>
      </c>
      <c r="C1654" s="369" t="s">
        <v>820</v>
      </c>
      <c r="D1654" s="369" t="s">
        <v>2312</v>
      </c>
      <c r="E1654" s="393"/>
      <c r="F1654" s="377"/>
    </row>
    <row r="1655" spans="2:6" x14ac:dyDescent="0.2">
      <c r="B1655" s="369" t="s">
        <v>1188</v>
      </c>
      <c r="C1655" s="369" t="s">
        <v>820</v>
      </c>
      <c r="D1655" s="369" t="s">
        <v>2313</v>
      </c>
      <c r="E1655" s="393"/>
      <c r="F1655" s="377"/>
    </row>
    <row r="1656" spans="2:6" x14ac:dyDescent="0.2">
      <c r="B1656" s="369" t="s">
        <v>1188</v>
      </c>
      <c r="C1656" s="369" t="s">
        <v>820</v>
      </c>
      <c r="D1656" s="369" t="s">
        <v>2314</v>
      </c>
      <c r="E1656" s="393"/>
      <c r="F1656" s="377"/>
    </row>
    <row r="1657" spans="2:6" x14ac:dyDescent="0.2">
      <c r="B1657" s="369" t="s">
        <v>1188</v>
      </c>
      <c r="C1657" s="369" t="s">
        <v>820</v>
      </c>
      <c r="D1657" s="369" t="s">
        <v>2315</v>
      </c>
      <c r="E1657" s="393"/>
      <c r="F1657" s="377"/>
    </row>
    <row r="1658" spans="2:6" x14ac:dyDescent="0.2">
      <c r="B1658" s="369" t="s">
        <v>1188</v>
      </c>
      <c r="C1658" s="369" t="s">
        <v>749</v>
      </c>
      <c r="D1658" s="369" t="s">
        <v>2316</v>
      </c>
      <c r="E1658" s="393"/>
      <c r="F1658" s="377"/>
    </row>
    <row r="1659" spans="2:6" x14ac:dyDescent="0.2">
      <c r="B1659" s="369" t="s">
        <v>1188</v>
      </c>
      <c r="C1659" s="369" t="s">
        <v>749</v>
      </c>
      <c r="D1659" s="369" t="s">
        <v>2317</v>
      </c>
      <c r="E1659" s="393"/>
      <c r="F1659" s="377"/>
    </row>
    <row r="1660" spans="2:6" x14ac:dyDescent="0.2">
      <c r="B1660" s="369" t="s">
        <v>1188</v>
      </c>
      <c r="C1660" s="369" t="s">
        <v>749</v>
      </c>
      <c r="D1660" s="369" t="s">
        <v>2318</v>
      </c>
      <c r="E1660" s="393"/>
      <c r="F1660" s="377"/>
    </row>
    <row r="1661" spans="2:6" x14ac:dyDescent="0.2">
      <c r="B1661" s="369" t="s">
        <v>1188</v>
      </c>
      <c r="C1661" s="369" t="s">
        <v>749</v>
      </c>
      <c r="D1661" s="369" t="s">
        <v>2319</v>
      </c>
      <c r="E1661" s="393"/>
      <c r="F1661" s="377"/>
    </row>
    <row r="1662" spans="2:6" x14ac:dyDescent="0.2">
      <c r="B1662" s="369" t="s">
        <v>1188</v>
      </c>
      <c r="C1662" s="369" t="s">
        <v>749</v>
      </c>
      <c r="D1662" s="369" t="s">
        <v>2320</v>
      </c>
      <c r="E1662" s="393"/>
      <c r="F1662" s="377"/>
    </row>
    <row r="1663" spans="2:6" x14ac:dyDescent="0.2">
      <c r="B1663" s="369" t="s">
        <v>1188</v>
      </c>
      <c r="C1663" s="369" t="s">
        <v>749</v>
      </c>
      <c r="D1663" s="369" t="s">
        <v>2321</v>
      </c>
      <c r="E1663" s="393"/>
      <c r="F1663" s="377"/>
    </row>
    <row r="1664" spans="2:6" x14ac:dyDescent="0.2">
      <c r="B1664" s="369" t="s">
        <v>1188</v>
      </c>
      <c r="C1664" s="369" t="s">
        <v>749</v>
      </c>
      <c r="D1664" s="369" t="s">
        <v>2322</v>
      </c>
      <c r="E1664" s="393"/>
      <c r="F1664" s="377"/>
    </row>
    <row r="1665" spans="2:6" x14ac:dyDescent="0.2">
      <c r="B1665" s="369" t="s">
        <v>1188</v>
      </c>
      <c r="C1665" s="369" t="s">
        <v>749</v>
      </c>
      <c r="D1665" s="369" t="s">
        <v>2323</v>
      </c>
      <c r="E1665" s="393"/>
      <c r="F1665" s="377"/>
    </row>
    <row r="1666" spans="2:6" x14ac:dyDescent="0.2">
      <c r="B1666" s="369" t="s">
        <v>1188</v>
      </c>
      <c r="C1666" s="369" t="s">
        <v>749</v>
      </c>
      <c r="D1666" s="369" t="s">
        <v>2324</v>
      </c>
      <c r="E1666" s="393"/>
      <c r="F1666" s="377"/>
    </row>
    <row r="1667" spans="2:6" x14ac:dyDescent="0.2">
      <c r="B1667" s="369" t="s">
        <v>1188</v>
      </c>
      <c r="C1667" s="369" t="s">
        <v>749</v>
      </c>
      <c r="D1667" s="369" t="s">
        <v>2325</v>
      </c>
      <c r="E1667" s="393"/>
      <c r="F1667" s="377"/>
    </row>
    <row r="1668" spans="2:6" x14ac:dyDescent="0.2">
      <c r="B1668" s="369" t="s">
        <v>1188</v>
      </c>
      <c r="C1668" s="369" t="s">
        <v>749</v>
      </c>
      <c r="D1668" s="369" t="s">
        <v>2326</v>
      </c>
      <c r="E1668" s="393"/>
      <c r="F1668" s="377"/>
    </row>
    <row r="1669" spans="2:6" x14ac:dyDescent="0.2">
      <c r="B1669" s="369" t="s">
        <v>1188</v>
      </c>
      <c r="C1669" s="369" t="s">
        <v>749</v>
      </c>
      <c r="D1669" s="369" t="s">
        <v>2327</v>
      </c>
      <c r="E1669" s="393"/>
      <c r="F1669" s="377"/>
    </row>
    <row r="1670" spans="2:6" x14ac:dyDescent="0.2">
      <c r="B1670" s="369" t="s">
        <v>1188</v>
      </c>
      <c r="C1670" s="369" t="s">
        <v>749</v>
      </c>
      <c r="D1670" s="369" t="s">
        <v>2328</v>
      </c>
      <c r="E1670" s="393"/>
      <c r="F1670" s="377"/>
    </row>
    <row r="1671" spans="2:6" x14ac:dyDescent="0.2">
      <c r="B1671" s="369" t="s">
        <v>1188</v>
      </c>
      <c r="C1671" s="369" t="s">
        <v>749</v>
      </c>
      <c r="D1671" s="369" t="s">
        <v>2329</v>
      </c>
      <c r="E1671" s="393"/>
      <c r="F1671" s="377"/>
    </row>
    <row r="1672" spans="2:6" x14ac:dyDescent="0.2">
      <c r="B1672" s="369" t="s">
        <v>1188</v>
      </c>
      <c r="C1672" s="369" t="s">
        <v>749</v>
      </c>
      <c r="D1672" s="369" t="s">
        <v>2330</v>
      </c>
      <c r="E1672" s="393"/>
      <c r="F1672" s="377"/>
    </row>
    <row r="1673" spans="2:6" x14ac:dyDescent="0.2">
      <c r="B1673" s="369" t="s">
        <v>1188</v>
      </c>
      <c r="C1673" s="369" t="s">
        <v>749</v>
      </c>
      <c r="D1673" s="369" t="s">
        <v>2331</v>
      </c>
      <c r="E1673" s="393"/>
      <c r="F1673" s="377"/>
    </row>
    <row r="1674" spans="2:6" x14ac:dyDescent="0.2">
      <c r="B1674" s="369" t="s">
        <v>1188</v>
      </c>
      <c r="C1674" s="369" t="s">
        <v>749</v>
      </c>
      <c r="D1674" s="369" t="s">
        <v>2332</v>
      </c>
      <c r="E1674" s="393"/>
      <c r="F1674" s="377"/>
    </row>
    <row r="1675" spans="2:6" x14ac:dyDescent="0.2">
      <c r="B1675" s="369" t="s">
        <v>1188</v>
      </c>
      <c r="C1675" s="369" t="s">
        <v>749</v>
      </c>
      <c r="D1675" s="369" t="s">
        <v>2333</v>
      </c>
      <c r="E1675" s="393"/>
      <c r="F1675" s="377"/>
    </row>
    <row r="1676" spans="2:6" x14ac:dyDescent="0.2">
      <c r="B1676" s="369" t="s">
        <v>1188</v>
      </c>
      <c r="C1676" s="369" t="s">
        <v>749</v>
      </c>
      <c r="D1676" s="369" t="s">
        <v>2334</v>
      </c>
      <c r="E1676" s="393"/>
      <c r="F1676" s="377"/>
    </row>
    <row r="1677" spans="2:6" x14ac:dyDescent="0.2">
      <c r="B1677" s="369" t="s">
        <v>1188</v>
      </c>
      <c r="C1677" s="369" t="s">
        <v>749</v>
      </c>
      <c r="D1677" s="369" t="s">
        <v>2335</v>
      </c>
      <c r="E1677" s="393"/>
      <c r="F1677" s="377"/>
    </row>
    <row r="1678" spans="2:6" x14ac:dyDescent="0.2">
      <c r="B1678" s="369" t="s">
        <v>1188</v>
      </c>
      <c r="C1678" s="369" t="s">
        <v>749</v>
      </c>
      <c r="D1678" s="369" t="s">
        <v>2336</v>
      </c>
      <c r="E1678" s="393"/>
      <c r="F1678" s="377"/>
    </row>
    <row r="1679" spans="2:6" x14ac:dyDescent="0.2">
      <c r="B1679" s="369" t="s">
        <v>1188</v>
      </c>
      <c r="C1679" s="369" t="s">
        <v>749</v>
      </c>
      <c r="D1679" s="369" t="s">
        <v>2337</v>
      </c>
      <c r="E1679" s="393"/>
      <c r="F1679" s="377"/>
    </row>
    <row r="1680" spans="2:6" x14ac:dyDescent="0.2">
      <c r="B1680" s="369" t="s">
        <v>1188</v>
      </c>
      <c r="C1680" s="369" t="s">
        <v>749</v>
      </c>
      <c r="D1680" s="369" t="s">
        <v>2338</v>
      </c>
      <c r="E1680" s="393"/>
      <c r="F1680" s="377"/>
    </row>
    <row r="1681" spans="2:6" x14ac:dyDescent="0.2">
      <c r="B1681" s="369" t="s">
        <v>1188</v>
      </c>
      <c r="C1681" s="369" t="s">
        <v>749</v>
      </c>
      <c r="D1681" s="369" t="s">
        <v>2339</v>
      </c>
      <c r="E1681" s="393"/>
      <c r="F1681" s="377"/>
    </row>
    <row r="1682" spans="2:6" x14ac:dyDescent="0.2">
      <c r="B1682" s="369" t="s">
        <v>1188</v>
      </c>
      <c r="C1682" s="369" t="s">
        <v>749</v>
      </c>
      <c r="D1682" s="369" t="s">
        <v>2340</v>
      </c>
      <c r="E1682" s="393"/>
      <c r="F1682" s="377"/>
    </row>
    <row r="1683" spans="2:6" x14ac:dyDescent="0.2">
      <c r="B1683" s="369" t="s">
        <v>1188</v>
      </c>
      <c r="C1683" s="369" t="s">
        <v>820</v>
      </c>
      <c r="D1683" s="369" t="s">
        <v>2341</v>
      </c>
      <c r="E1683" s="393"/>
      <c r="F1683" s="377"/>
    </row>
    <row r="1684" spans="2:6" x14ac:dyDescent="0.2">
      <c r="B1684" s="369" t="s">
        <v>1188</v>
      </c>
      <c r="C1684" s="369" t="s">
        <v>820</v>
      </c>
      <c r="D1684" s="369" t="s">
        <v>2342</v>
      </c>
      <c r="E1684" s="393"/>
      <c r="F1684" s="377"/>
    </row>
    <row r="1685" spans="2:6" x14ac:dyDescent="0.2">
      <c r="B1685" s="369" t="s">
        <v>1188</v>
      </c>
      <c r="C1685" s="369" t="s">
        <v>820</v>
      </c>
      <c r="D1685" s="369" t="s">
        <v>2343</v>
      </c>
      <c r="E1685" s="393"/>
      <c r="F1685" s="377"/>
    </row>
    <row r="1686" spans="2:6" x14ac:dyDescent="0.2">
      <c r="B1686" s="369" t="s">
        <v>1188</v>
      </c>
      <c r="C1686" s="369" t="s">
        <v>820</v>
      </c>
      <c r="D1686" s="369" t="s">
        <v>2344</v>
      </c>
      <c r="E1686" s="393"/>
      <c r="F1686" s="377"/>
    </row>
    <row r="1687" spans="2:6" x14ac:dyDescent="0.2">
      <c r="B1687" s="369" t="s">
        <v>1188</v>
      </c>
      <c r="C1687" s="369" t="s">
        <v>820</v>
      </c>
      <c r="D1687" s="369" t="s">
        <v>2345</v>
      </c>
      <c r="E1687" s="393"/>
      <c r="F1687" s="377"/>
    </row>
    <row r="1688" spans="2:6" x14ac:dyDescent="0.2">
      <c r="B1688" s="369" t="s">
        <v>1188</v>
      </c>
      <c r="C1688" s="369" t="s">
        <v>820</v>
      </c>
      <c r="D1688" s="369" t="s">
        <v>2346</v>
      </c>
      <c r="E1688" s="393"/>
      <c r="F1688" s="377"/>
    </row>
    <row r="1689" spans="2:6" x14ac:dyDescent="0.2">
      <c r="B1689" s="369" t="s">
        <v>1188</v>
      </c>
      <c r="C1689" s="369" t="s">
        <v>820</v>
      </c>
      <c r="D1689" s="369" t="s">
        <v>2347</v>
      </c>
      <c r="E1689" s="393"/>
      <c r="F1689" s="377"/>
    </row>
    <row r="1690" spans="2:6" x14ac:dyDescent="0.2">
      <c r="B1690" s="369" t="s">
        <v>1188</v>
      </c>
      <c r="C1690" s="369" t="s">
        <v>820</v>
      </c>
      <c r="D1690" s="369" t="s">
        <v>2348</v>
      </c>
      <c r="E1690" s="393"/>
      <c r="F1690" s="377"/>
    </row>
    <row r="1691" spans="2:6" x14ac:dyDescent="0.2">
      <c r="B1691" s="369" t="s">
        <v>1188</v>
      </c>
      <c r="C1691" s="369" t="s">
        <v>820</v>
      </c>
      <c r="D1691" s="369" t="s">
        <v>2349</v>
      </c>
      <c r="E1691" s="393"/>
      <c r="F1691" s="377"/>
    </row>
    <row r="1692" spans="2:6" x14ac:dyDescent="0.2">
      <c r="B1692" s="369" t="s">
        <v>1188</v>
      </c>
      <c r="C1692" s="369" t="s">
        <v>820</v>
      </c>
      <c r="D1692" s="369" t="s">
        <v>2350</v>
      </c>
      <c r="E1692" s="393"/>
      <c r="F1692" s="377"/>
    </row>
    <row r="1693" spans="2:6" x14ac:dyDescent="0.2">
      <c r="B1693" s="369" t="s">
        <v>1188</v>
      </c>
      <c r="C1693" s="369" t="s">
        <v>820</v>
      </c>
      <c r="D1693" s="369" t="s">
        <v>2351</v>
      </c>
      <c r="E1693" s="393"/>
      <c r="F1693" s="377"/>
    </row>
    <row r="1694" spans="2:6" x14ac:dyDescent="0.2">
      <c r="B1694" s="369" t="s">
        <v>1188</v>
      </c>
      <c r="C1694" s="369" t="s">
        <v>820</v>
      </c>
      <c r="D1694" s="369" t="s">
        <v>2352</v>
      </c>
      <c r="E1694" s="393"/>
      <c r="F1694" s="377"/>
    </row>
    <row r="1695" spans="2:6" x14ac:dyDescent="0.2">
      <c r="B1695" s="369" t="s">
        <v>1188</v>
      </c>
      <c r="C1695" s="369" t="s">
        <v>820</v>
      </c>
      <c r="D1695" s="369" t="s">
        <v>2353</v>
      </c>
      <c r="E1695" s="393"/>
      <c r="F1695" s="377"/>
    </row>
    <row r="1696" spans="2:6" x14ac:dyDescent="0.2">
      <c r="B1696" s="369" t="s">
        <v>1188</v>
      </c>
      <c r="C1696" s="369" t="s">
        <v>820</v>
      </c>
      <c r="D1696" s="369" t="s">
        <v>2354</v>
      </c>
      <c r="E1696" s="393"/>
      <c r="F1696" s="377"/>
    </row>
    <row r="1697" spans="1:6" x14ac:dyDescent="0.2">
      <c r="B1697" s="369" t="s">
        <v>1188</v>
      </c>
      <c r="C1697" s="369" t="s">
        <v>820</v>
      </c>
      <c r="D1697" s="369" t="s">
        <v>2355</v>
      </c>
      <c r="E1697" s="393"/>
      <c r="F1697" s="377"/>
    </row>
    <row r="1698" spans="1:6" x14ac:dyDescent="0.2">
      <c r="B1698" s="369" t="s">
        <v>1188</v>
      </c>
      <c r="C1698" s="369" t="s">
        <v>820</v>
      </c>
      <c r="D1698" s="369" t="s">
        <v>2356</v>
      </c>
      <c r="E1698" s="393"/>
      <c r="F1698" s="377"/>
    </row>
    <row r="1699" spans="1:6" x14ac:dyDescent="0.2">
      <c r="B1699" s="369" t="s">
        <v>1188</v>
      </c>
      <c r="C1699" s="369" t="s">
        <v>820</v>
      </c>
      <c r="D1699" s="369" t="s">
        <v>2357</v>
      </c>
      <c r="E1699" s="393"/>
      <c r="F1699" s="377"/>
    </row>
    <row r="1700" spans="1:6" x14ac:dyDescent="0.2">
      <c r="B1700" s="369" t="s">
        <v>1188</v>
      </c>
      <c r="C1700" s="369" t="s">
        <v>820</v>
      </c>
      <c r="D1700" s="369" t="s">
        <v>2358</v>
      </c>
      <c r="E1700" s="393"/>
      <c r="F1700" s="377"/>
    </row>
    <row r="1701" spans="1:6" x14ac:dyDescent="0.2">
      <c r="B1701" s="369" t="s">
        <v>1188</v>
      </c>
      <c r="C1701" s="369" t="s">
        <v>820</v>
      </c>
      <c r="D1701" s="369" t="s">
        <v>2359</v>
      </c>
      <c r="E1701" s="393"/>
      <c r="F1701" s="377"/>
    </row>
    <row r="1702" spans="1:6" x14ac:dyDescent="0.2">
      <c r="B1702" s="369" t="s">
        <v>1188</v>
      </c>
      <c r="C1702" s="369" t="s">
        <v>820</v>
      </c>
      <c r="D1702" s="369" t="s">
        <v>2360</v>
      </c>
      <c r="E1702" s="393"/>
      <c r="F1702" s="377"/>
    </row>
    <row r="1703" spans="1:6" x14ac:dyDescent="0.2">
      <c r="B1703" s="369" t="s">
        <v>1188</v>
      </c>
      <c r="C1703" s="369" t="s">
        <v>820</v>
      </c>
      <c r="D1703" s="369" t="s">
        <v>2361</v>
      </c>
      <c r="E1703" s="393"/>
      <c r="F1703" s="377"/>
    </row>
    <row r="1704" spans="1:6" x14ac:dyDescent="0.2">
      <c r="B1704" s="369" t="s">
        <v>1188</v>
      </c>
      <c r="C1704" s="369" t="s">
        <v>820</v>
      </c>
      <c r="D1704" s="369" t="s">
        <v>2362</v>
      </c>
      <c r="E1704" s="393"/>
      <c r="F1704" s="377"/>
    </row>
    <row r="1705" spans="1:6" x14ac:dyDescent="0.2">
      <c r="B1705" s="369" t="s">
        <v>1188</v>
      </c>
      <c r="C1705" s="369" t="s">
        <v>820</v>
      </c>
      <c r="D1705" s="369" t="s">
        <v>2363</v>
      </c>
      <c r="E1705" s="393"/>
      <c r="F1705" s="377"/>
    </row>
    <row r="1706" spans="1:6" x14ac:dyDescent="0.2">
      <c r="B1706" s="369" t="s">
        <v>1188</v>
      </c>
      <c r="C1706" s="369" t="s">
        <v>820</v>
      </c>
      <c r="D1706" s="369" t="s">
        <v>2364</v>
      </c>
      <c r="E1706" s="393"/>
      <c r="F1706" s="377"/>
    </row>
    <row r="1707" spans="1:6" x14ac:dyDescent="0.2">
      <c r="B1707" s="369" t="s">
        <v>1188</v>
      </c>
      <c r="C1707" s="369" t="s">
        <v>820</v>
      </c>
      <c r="D1707" s="369" t="s">
        <v>2365</v>
      </c>
      <c r="E1707" s="393"/>
      <c r="F1707" s="377"/>
    </row>
    <row r="1708" spans="1:6" s="411" customFormat="1" x14ac:dyDescent="0.2">
      <c r="A1708" s="410"/>
      <c r="B1708" s="410" t="s">
        <v>1188</v>
      </c>
      <c r="C1708" s="410" t="s">
        <v>820</v>
      </c>
      <c r="D1708" s="410" t="s">
        <v>2408</v>
      </c>
      <c r="E1708" s="385"/>
    </row>
    <row r="1709" spans="1:6" s="411" customFormat="1" x14ac:dyDescent="0.2">
      <c r="A1709" s="410"/>
      <c r="B1709" s="410" t="s">
        <v>1188</v>
      </c>
      <c r="C1709" s="410" t="s">
        <v>820</v>
      </c>
      <c r="D1709" s="410" t="s">
        <v>2409</v>
      </c>
      <c r="E1709" s="385"/>
    </row>
    <row r="1710" spans="1:6" x14ac:dyDescent="0.2">
      <c r="B1710" s="369" t="s">
        <v>820</v>
      </c>
      <c r="C1710" s="369" t="s">
        <v>820</v>
      </c>
      <c r="D1710" s="369" t="s">
        <v>2366</v>
      </c>
      <c r="E1710" s="390">
        <f>+D1C_Taxes!C6</f>
        <v>0</v>
      </c>
      <c r="F1710" s="377"/>
    </row>
    <row r="1711" spans="1:6" x14ac:dyDescent="0.2">
      <c r="B1711" s="369" t="s">
        <v>820</v>
      </c>
      <c r="C1711" s="369" t="s">
        <v>820</v>
      </c>
      <c r="D1711" s="369" t="s">
        <v>2367</v>
      </c>
      <c r="E1711" s="390">
        <f>+D1C_Taxes!C7</f>
        <v>0</v>
      </c>
      <c r="F1711" s="377"/>
    </row>
    <row r="1712" spans="1:6" x14ac:dyDescent="0.2">
      <c r="B1712" s="369" t="s">
        <v>820</v>
      </c>
      <c r="C1712" s="369" t="s">
        <v>820</v>
      </c>
      <c r="D1712" s="369" t="s">
        <v>2368</v>
      </c>
      <c r="E1712" s="390">
        <f>+D1C_Taxes!C8</f>
        <v>0</v>
      </c>
      <c r="F1712" s="377"/>
    </row>
    <row r="1713" spans="2:6" x14ac:dyDescent="0.2">
      <c r="B1713" s="369" t="s">
        <v>820</v>
      </c>
      <c r="C1713" s="369" t="s">
        <v>820</v>
      </c>
      <c r="D1713" s="369" t="s">
        <v>2369</v>
      </c>
      <c r="E1713" s="390">
        <f>+D1C_Taxes!C9</f>
        <v>0</v>
      </c>
      <c r="F1713" s="377"/>
    </row>
    <row r="1714" spans="2:6" x14ac:dyDescent="0.2">
      <c r="B1714" s="369" t="s">
        <v>820</v>
      </c>
      <c r="C1714" s="369" t="s">
        <v>820</v>
      </c>
      <c r="D1714" s="369" t="s">
        <v>2370</v>
      </c>
      <c r="E1714" s="390">
        <f>+D1C_Taxes!C10</f>
        <v>0</v>
      </c>
      <c r="F1714" s="377"/>
    </row>
    <row r="1715" spans="2:6" x14ac:dyDescent="0.2">
      <c r="B1715" s="369" t="s">
        <v>820</v>
      </c>
      <c r="C1715" s="369" t="s">
        <v>820</v>
      </c>
      <c r="D1715" s="369" t="s">
        <v>2371</v>
      </c>
      <c r="E1715" s="390">
        <f>+D1C_Taxes!C11</f>
        <v>0</v>
      </c>
      <c r="F1715" s="377"/>
    </row>
    <row r="1716" spans="2:6" x14ac:dyDescent="0.2">
      <c r="B1716" s="369" t="s">
        <v>820</v>
      </c>
      <c r="C1716" s="369" t="s">
        <v>820</v>
      </c>
      <c r="D1716" s="369" t="s">
        <v>2372</v>
      </c>
      <c r="E1716" s="390">
        <f>+D1C_Taxes!C12</f>
        <v>0</v>
      </c>
      <c r="F1716" s="377"/>
    </row>
    <row r="1717" spans="2:6" x14ac:dyDescent="0.2">
      <c r="B1717" s="369" t="s">
        <v>820</v>
      </c>
      <c r="C1717" s="369" t="s">
        <v>820</v>
      </c>
      <c r="D1717" s="369" t="s">
        <v>2373</v>
      </c>
      <c r="E1717" s="390">
        <f>+D1C_Taxes!C13</f>
        <v>0</v>
      </c>
      <c r="F1717" s="377"/>
    </row>
    <row r="1718" spans="2:6" x14ac:dyDescent="0.2">
      <c r="B1718" s="369" t="s">
        <v>820</v>
      </c>
      <c r="C1718" s="369" t="s">
        <v>820</v>
      </c>
      <c r="D1718" s="369" t="s">
        <v>2374</v>
      </c>
      <c r="E1718" s="390">
        <f>+D1C_Taxes!C14</f>
        <v>0</v>
      </c>
      <c r="F1718" s="377"/>
    </row>
    <row r="1719" spans="2:6" x14ac:dyDescent="0.2">
      <c r="B1719" s="369" t="s">
        <v>820</v>
      </c>
      <c r="C1719" s="369" t="s">
        <v>820</v>
      </c>
      <c r="D1719" s="369" t="s">
        <v>2375</v>
      </c>
      <c r="E1719" s="390">
        <f>+D1C_Taxes!C15</f>
        <v>0</v>
      </c>
      <c r="F1719" s="377"/>
    </row>
    <row r="1720" spans="2:6" x14ac:dyDescent="0.2">
      <c r="B1720" s="369" t="s">
        <v>820</v>
      </c>
      <c r="C1720" s="369" t="s">
        <v>820</v>
      </c>
      <c r="D1720" s="369" t="s">
        <v>2376</v>
      </c>
      <c r="E1720" s="390">
        <f>+D1C_Taxes!C16</f>
        <v>0</v>
      </c>
      <c r="F1720" s="377"/>
    </row>
    <row r="1721" spans="2:6" x14ac:dyDescent="0.2">
      <c r="B1721" s="369" t="s">
        <v>820</v>
      </c>
      <c r="C1721" s="369" t="s">
        <v>820</v>
      </c>
      <c r="D1721" s="369" t="s">
        <v>2377</v>
      </c>
      <c r="E1721" s="390">
        <f>+D1C_Taxes!C17</f>
        <v>0</v>
      </c>
      <c r="F1721" s="377"/>
    </row>
    <row r="1722" spans="2:6" x14ac:dyDescent="0.2">
      <c r="B1722" s="369" t="s">
        <v>820</v>
      </c>
      <c r="C1722" s="369" t="s">
        <v>820</v>
      </c>
      <c r="D1722" s="369" t="s">
        <v>2378</v>
      </c>
      <c r="E1722" s="390">
        <f>+D1C_Taxes!C18</f>
        <v>0</v>
      </c>
      <c r="F1722" s="377"/>
    </row>
    <row r="1723" spans="2:6" x14ac:dyDescent="0.2">
      <c r="B1723" s="369" t="s">
        <v>820</v>
      </c>
      <c r="C1723" s="369" t="s">
        <v>820</v>
      </c>
      <c r="D1723" s="369" t="s">
        <v>2379</v>
      </c>
      <c r="E1723" s="390">
        <f>+D1C_Taxes!C19</f>
        <v>0</v>
      </c>
      <c r="F1723" s="377"/>
    </row>
    <row r="1724" spans="2:6" x14ac:dyDescent="0.2">
      <c r="B1724" s="369" t="s">
        <v>820</v>
      </c>
      <c r="C1724" s="369" t="s">
        <v>820</v>
      </c>
      <c r="D1724" s="369" t="s">
        <v>2380</v>
      </c>
      <c r="E1724" s="390">
        <f>+D1C_Taxes!C20</f>
        <v>0</v>
      </c>
      <c r="F1724" s="377"/>
    </row>
    <row r="1725" spans="2:6" x14ac:dyDescent="0.2">
      <c r="B1725" s="369" t="s">
        <v>820</v>
      </c>
      <c r="C1725" s="369" t="s">
        <v>820</v>
      </c>
      <c r="D1725" s="369" t="s">
        <v>2381</v>
      </c>
      <c r="E1725" s="390">
        <f>+D1C_Taxes!C21</f>
        <v>0</v>
      </c>
      <c r="F1725" s="377"/>
    </row>
    <row r="1726" spans="2:6" x14ac:dyDescent="0.2">
      <c r="B1726" s="369" t="s">
        <v>820</v>
      </c>
      <c r="C1726" s="369" t="s">
        <v>820</v>
      </c>
      <c r="D1726" s="369" t="s">
        <v>2382</v>
      </c>
      <c r="E1726" s="390">
        <f>+D1C_Taxes!C22</f>
        <v>0</v>
      </c>
      <c r="F1726" s="377"/>
    </row>
    <row r="1727" spans="2:6" x14ac:dyDescent="0.2">
      <c r="B1727" s="369" t="s">
        <v>820</v>
      </c>
      <c r="C1727" s="369" t="s">
        <v>820</v>
      </c>
      <c r="D1727" s="369" t="s">
        <v>2383</v>
      </c>
      <c r="E1727" s="390">
        <f>+D1C_Taxes!C23</f>
        <v>0</v>
      </c>
      <c r="F1727" s="377"/>
    </row>
    <row r="1728" spans="2:6" x14ac:dyDescent="0.2">
      <c r="B1728" s="369" t="s">
        <v>820</v>
      </c>
      <c r="C1728" s="369" t="s">
        <v>820</v>
      </c>
      <c r="D1728" s="369" t="s">
        <v>2384</v>
      </c>
      <c r="E1728" s="390">
        <f>+D1C_Taxes!C24</f>
        <v>0</v>
      </c>
      <c r="F1728" s="377"/>
    </row>
    <row r="1729" spans="2:6" x14ac:dyDescent="0.2">
      <c r="B1729" s="369" t="s">
        <v>820</v>
      </c>
      <c r="C1729" s="369" t="s">
        <v>820</v>
      </c>
      <c r="D1729" s="369" t="s">
        <v>2385</v>
      </c>
      <c r="E1729" s="390">
        <f>+D1C_Taxes!C25</f>
        <v>0</v>
      </c>
      <c r="F1729" s="377"/>
    </row>
    <row r="1730" spans="2:6" x14ac:dyDescent="0.2">
      <c r="B1730" s="369" t="s">
        <v>820</v>
      </c>
      <c r="C1730" s="369" t="s">
        <v>820</v>
      </c>
      <c r="D1730" s="369" t="s">
        <v>2386</v>
      </c>
      <c r="E1730" s="390">
        <f>+D1C_Taxes!C26</f>
        <v>0</v>
      </c>
      <c r="F1730" s="377"/>
    </row>
    <row r="1731" spans="2:6" x14ac:dyDescent="0.2">
      <c r="B1731" s="369" t="s">
        <v>820</v>
      </c>
      <c r="C1731" s="369" t="s">
        <v>820</v>
      </c>
      <c r="D1731" s="369" t="s">
        <v>2387</v>
      </c>
      <c r="E1731" s="390">
        <f>+D1C_Taxes!C27</f>
        <v>0</v>
      </c>
      <c r="F1731" s="377"/>
    </row>
    <row r="1732" spans="2:6" x14ac:dyDescent="0.2">
      <c r="B1732" s="369" t="s">
        <v>820</v>
      </c>
      <c r="C1732" s="369" t="s">
        <v>820</v>
      </c>
      <c r="D1732" s="369" t="s">
        <v>2388</v>
      </c>
      <c r="E1732" s="390">
        <f>+D1C_Taxes!C28</f>
        <v>0</v>
      </c>
      <c r="F1732" s="377"/>
    </row>
    <row r="1733" spans="2:6" x14ac:dyDescent="0.2">
      <c r="B1733" s="369" t="s">
        <v>820</v>
      </c>
      <c r="C1733" s="369" t="s">
        <v>820</v>
      </c>
      <c r="D1733" s="369" t="s">
        <v>2389</v>
      </c>
      <c r="E1733" s="390">
        <f>+D1C_Taxes!C29</f>
        <v>0</v>
      </c>
      <c r="F1733" s="377"/>
    </row>
    <row r="1734" spans="2:6" x14ac:dyDescent="0.2">
      <c r="B1734" s="369" t="s">
        <v>820</v>
      </c>
      <c r="C1734" s="369" t="s">
        <v>820</v>
      </c>
      <c r="D1734" s="369" t="s">
        <v>2390</v>
      </c>
      <c r="E1734" s="390">
        <f>+D1C_Taxes!C30</f>
        <v>0</v>
      </c>
      <c r="F1734" s="377"/>
    </row>
    <row r="1735" spans="2:6" x14ac:dyDescent="0.2">
      <c r="B1735" s="369" t="s">
        <v>811</v>
      </c>
      <c r="C1735" s="369" t="s">
        <v>820</v>
      </c>
      <c r="D1735" s="369" t="s">
        <v>2391</v>
      </c>
      <c r="E1735" s="390"/>
      <c r="F1735" s="377"/>
    </row>
    <row r="1736" spans="2:6" x14ac:dyDescent="0.2">
      <c r="B1736" s="369" t="s">
        <v>811</v>
      </c>
      <c r="C1736" s="369" t="s">
        <v>820</v>
      </c>
      <c r="D1736" s="369" t="s">
        <v>2392</v>
      </c>
      <c r="E1736" s="390"/>
      <c r="F1736" s="377"/>
    </row>
    <row r="1737" spans="2:6" x14ac:dyDescent="0.2">
      <c r="B1737" s="369" t="s">
        <v>811</v>
      </c>
      <c r="C1737" s="369" t="s">
        <v>820</v>
      </c>
      <c r="D1737" s="369" t="s">
        <v>2393</v>
      </c>
      <c r="E1737" s="390"/>
      <c r="F1737" s="377"/>
    </row>
    <row r="1738" spans="2:6" x14ac:dyDescent="0.2">
      <c r="B1738" s="369" t="s">
        <v>811</v>
      </c>
      <c r="C1738" s="369" t="s">
        <v>820</v>
      </c>
      <c r="D1738" s="369" t="s">
        <v>2394</v>
      </c>
      <c r="E1738" s="390"/>
      <c r="F1738" s="377"/>
    </row>
    <row r="1739" spans="2:6" x14ac:dyDescent="0.2">
      <c r="B1739" s="369" t="s">
        <v>811</v>
      </c>
      <c r="C1739" s="369" t="s">
        <v>820</v>
      </c>
      <c r="D1739" s="369" t="s">
        <v>2395</v>
      </c>
      <c r="E1739" s="390"/>
      <c r="F1739" s="377"/>
    </row>
    <row r="1740" spans="2:6" x14ac:dyDescent="0.2">
      <c r="B1740" s="369" t="s">
        <v>811</v>
      </c>
      <c r="C1740" s="369" t="s">
        <v>820</v>
      </c>
      <c r="D1740" s="369" t="s">
        <v>2396</v>
      </c>
      <c r="E1740" s="390"/>
      <c r="F1740" s="377"/>
    </row>
    <row r="1741" spans="2:6" x14ac:dyDescent="0.2">
      <c r="B1741" s="369" t="s">
        <v>811</v>
      </c>
      <c r="C1741" s="369" t="s">
        <v>820</v>
      </c>
      <c r="D1741" s="369" t="s">
        <v>2397</v>
      </c>
      <c r="E1741" s="390"/>
      <c r="F1741" s="377"/>
    </row>
    <row r="1742" spans="2:6" x14ac:dyDescent="0.2">
      <c r="B1742" s="369" t="s">
        <v>811</v>
      </c>
      <c r="C1742" s="369" t="s">
        <v>820</v>
      </c>
      <c r="D1742" s="369" t="s">
        <v>2398</v>
      </c>
      <c r="E1742" s="390"/>
      <c r="F1742" s="377"/>
    </row>
    <row r="1743" spans="2:6" x14ac:dyDescent="0.2">
      <c r="B1743" s="369" t="s">
        <v>811</v>
      </c>
      <c r="C1743" s="369" t="s">
        <v>820</v>
      </c>
      <c r="D1743" s="369" t="s">
        <v>2399</v>
      </c>
      <c r="E1743" s="390"/>
      <c r="F1743" s="377"/>
    </row>
    <row r="1744" spans="2:6" x14ac:dyDescent="0.2">
      <c r="B1744" s="369" t="s">
        <v>811</v>
      </c>
      <c r="C1744" s="369" t="s">
        <v>820</v>
      </c>
      <c r="D1744" s="369" t="s">
        <v>2400</v>
      </c>
      <c r="E1744" s="390"/>
      <c r="F1744" s="377"/>
    </row>
    <row r="1745" spans="2:6" x14ac:dyDescent="0.2">
      <c r="B1745" s="369" t="s">
        <v>811</v>
      </c>
      <c r="C1745" s="369" t="s">
        <v>820</v>
      </c>
      <c r="D1745" s="369" t="s">
        <v>2401</v>
      </c>
      <c r="E1745" s="390"/>
      <c r="F1745" s="377"/>
    </row>
    <row r="1746" spans="2:6" x14ac:dyDescent="0.2">
      <c r="B1746" s="369" t="s">
        <v>811</v>
      </c>
      <c r="C1746" s="369" t="s">
        <v>820</v>
      </c>
      <c r="D1746" s="369" t="s">
        <v>2402</v>
      </c>
      <c r="E1746" s="390"/>
      <c r="F1746" s="377"/>
    </row>
    <row r="1747" spans="2:6" x14ac:dyDescent="0.2">
      <c r="B1747" s="369" t="s">
        <v>811</v>
      </c>
      <c r="C1747" s="369" t="s">
        <v>820</v>
      </c>
      <c r="D1747" s="369" t="s">
        <v>2403</v>
      </c>
      <c r="E1747" s="390"/>
      <c r="F1747" s="377"/>
    </row>
    <row r="1748" spans="2:6" x14ac:dyDescent="0.2">
      <c r="B1748" s="369" t="s">
        <v>811</v>
      </c>
      <c r="C1748" s="369" t="s">
        <v>820</v>
      </c>
      <c r="D1748" s="369" t="s">
        <v>2404</v>
      </c>
      <c r="E1748" s="390"/>
      <c r="F1748" s="377"/>
    </row>
    <row r="1749" spans="2:6" x14ac:dyDescent="0.2">
      <c r="B1749" s="369" t="s">
        <v>811</v>
      </c>
      <c r="C1749" s="369" t="s">
        <v>820</v>
      </c>
      <c r="D1749" s="369" t="s">
        <v>2405</v>
      </c>
      <c r="E1749" s="390"/>
      <c r="F1749" s="377"/>
    </row>
    <row r="1750" spans="2:6" x14ac:dyDescent="0.2">
      <c r="B1750" s="410" t="s">
        <v>811</v>
      </c>
      <c r="C1750" s="410" t="s">
        <v>820</v>
      </c>
      <c r="D1750" s="410" t="s">
        <v>2413</v>
      </c>
      <c r="E1750" s="413"/>
    </row>
    <row r="1751" spans="2:6" x14ac:dyDescent="0.2">
      <c r="B1751" s="410" t="s">
        <v>811</v>
      </c>
      <c r="C1751" s="410" t="s">
        <v>820</v>
      </c>
      <c r="D1751" s="410" t="s">
        <v>2414</v>
      </c>
      <c r="E1751" s="413"/>
    </row>
    <row r="1752" spans="2:6" x14ac:dyDescent="0.2">
      <c r="B1752" s="410" t="s">
        <v>811</v>
      </c>
      <c r="C1752" s="410" t="s">
        <v>820</v>
      </c>
      <c r="D1752" s="410" t="s">
        <v>2415</v>
      </c>
      <c r="E1752" s="413"/>
    </row>
    <row r="1753" spans="2:6" x14ac:dyDescent="0.2">
      <c r="B1753" s="410" t="s">
        <v>811</v>
      </c>
      <c r="C1753" s="410" t="s">
        <v>820</v>
      </c>
      <c r="D1753" s="410" t="s">
        <v>2416</v>
      </c>
      <c r="E1753" s="413"/>
    </row>
    <row r="1754" spans="2:6" x14ac:dyDescent="0.2">
      <c r="B1754" s="410" t="s">
        <v>811</v>
      </c>
      <c r="C1754" s="410" t="s">
        <v>820</v>
      </c>
      <c r="D1754" s="410" t="s">
        <v>2417</v>
      </c>
      <c r="E1754" s="413"/>
    </row>
    <row r="1755" spans="2:6" x14ac:dyDescent="0.2">
      <c r="B1755" s="410" t="s">
        <v>811</v>
      </c>
      <c r="C1755" s="410" t="s">
        <v>820</v>
      </c>
      <c r="D1755" s="410" t="s">
        <v>2418</v>
      </c>
      <c r="E1755" s="413"/>
    </row>
    <row r="1756" spans="2:6" x14ac:dyDescent="0.2">
      <c r="B1756" s="410" t="s">
        <v>811</v>
      </c>
      <c r="C1756" s="410" t="s">
        <v>820</v>
      </c>
      <c r="D1756" s="410" t="s">
        <v>2419</v>
      </c>
      <c r="E1756" s="413"/>
    </row>
    <row r="1757" spans="2:6" x14ac:dyDescent="0.2">
      <c r="B1757" s="410" t="s">
        <v>811</v>
      </c>
      <c r="C1757" s="410" t="s">
        <v>820</v>
      </c>
      <c r="D1757" s="410" t="s">
        <v>2420</v>
      </c>
      <c r="E1757" s="413"/>
    </row>
    <row r="1758" spans="2:6" x14ac:dyDescent="0.2">
      <c r="B1758" s="410" t="s">
        <v>811</v>
      </c>
      <c r="C1758" s="410" t="s">
        <v>820</v>
      </c>
      <c r="D1758" s="410" t="s">
        <v>2421</v>
      </c>
      <c r="E1758" s="413"/>
    </row>
    <row r="1759" spans="2:6" x14ac:dyDescent="0.2">
      <c r="B1759" s="410" t="s">
        <v>811</v>
      </c>
      <c r="C1759" s="410" t="s">
        <v>820</v>
      </c>
      <c r="D1759" s="410" t="s">
        <v>2422</v>
      </c>
      <c r="E1759" s="413"/>
    </row>
    <row r="1760" spans="2:6" x14ac:dyDescent="0.2">
      <c r="B1760" s="410" t="s">
        <v>811</v>
      </c>
      <c r="C1760" s="410" t="s">
        <v>820</v>
      </c>
      <c r="D1760" s="410" t="s">
        <v>2423</v>
      </c>
      <c r="E1760" s="413"/>
    </row>
    <row r="1761" spans="2:5" x14ac:dyDescent="0.2">
      <c r="B1761" s="410" t="s">
        <v>811</v>
      </c>
      <c r="C1761" s="410" t="s">
        <v>820</v>
      </c>
      <c r="D1761" s="410" t="s">
        <v>2424</v>
      </c>
      <c r="E1761" s="413"/>
    </row>
    <row r="1762" spans="2:5" x14ac:dyDescent="0.2">
      <c r="B1762" s="410" t="s">
        <v>811</v>
      </c>
      <c r="C1762" s="410" t="s">
        <v>820</v>
      </c>
      <c r="D1762" s="410" t="s">
        <v>2425</v>
      </c>
      <c r="E1762" s="413"/>
    </row>
    <row r="1763" spans="2:5" x14ac:dyDescent="0.2">
      <c r="B1763" s="410" t="s">
        <v>811</v>
      </c>
      <c r="C1763" s="410" t="s">
        <v>820</v>
      </c>
      <c r="D1763" s="410" t="s">
        <v>2426</v>
      </c>
      <c r="E1763" s="413"/>
    </row>
    <row r="1764" spans="2:5" x14ac:dyDescent="0.2">
      <c r="B1764" s="410" t="s">
        <v>811</v>
      </c>
      <c r="C1764" s="410" t="s">
        <v>820</v>
      </c>
      <c r="D1764" s="410" t="s">
        <v>2427</v>
      </c>
      <c r="E1764" s="413"/>
    </row>
    <row r="1765" spans="2:5" x14ac:dyDescent="0.2">
      <c r="B1765" s="410" t="s">
        <v>811</v>
      </c>
      <c r="C1765" s="410" t="s">
        <v>820</v>
      </c>
      <c r="D1765" s="410" t="s">
        <v>2428</v>
      </c>
      <c r="E1765" s="413"/>
    </row>
    <row r="1766" spans="2:5" x14ac:dyDescent="0.2">
      <c r="B1766" s="410" t="s">
        <v>811</v>
      </c>
      <c r="C1766" s="410" t="s">
        <v>820</v>
      </c>
      <c r="D1766" s="410" t="s">
        <v>2429</v>
      </c>
      <c r="E1766" s="413"/>
    </row>
    <row r="1767" spans="2:5" x14ac:dyDescent="0.2">
      <c r="B1767" s="410" t="s">
        <v>811</v>
      </c>
      <c r="C1767" s="410" t="s">
        <v>820</v>
      </c>
      <c r="D1767" s="410" t="s">
        <v>2430</v>
      </c>
      <c r="E1767" s="413"/>
    </row>
    <row r="1768" spans="2:5" x14ac:dyDescent="0.2">
      <c r="B1768" s="410" t="s">
        <v>811</v>
      </c>
      <c r="C1768" s="410" t="s">
        <v>820</v>
      </c>
      <c r="D1768" s="410" t="s">
        <v>2431</v>
      </c>
      <c r="E1768" s="413"/>
    </row>
    <row r="1769" spans="2:5" x14ac:dyDescent="0.2">
      <c r="B1769" s="410" t="s">
        <v>811</v>
      </c>
      <c r="C1769" s="410" t="s">
        <v>820</v>
      </c>
      <c r="D1769" s="410" t="s">
        <v>2432</v>
      </c>
      <c r="E1769" s="413"/>
    </row>
    <row r="1770" spans="2:5" x14ac:dyDescent="0.2">
      <c r="B1770" s="410" t="s">
        <v>811</v>
      </c>
      <c r="C1770" s="410" t="s">
        <v>820</v>
      </c>
      <c r="D1770" s="410" t="s">
        <v>2433</v>
      </c>
      <c r="E1770" s="413"/>
    </row>
    <row r="1771" spans="2:5" x14ac:dyDescent="0.2">
      <c r="B1771" s="410" t="s">
        <v>811</v>
      </c>
      <c r="C1771" s="410" t="s">
        <v>820</v>
      </c>
      <c r="D1771" s="410" t="s">
        <v>2434</v>
      </c>
      <c r="E1771" s="413"/>
    </row>
    <row r="1772" spans="2:5" x14ac:dyDescent="0.2">
      <c r="B1772" s="410" t="s">
        <v>811</v>
      </c>
      <c r="C1772" s="410" t="s">
        <v>820</v>
      </c>
      <c r="D1772" s="410" t="s">
        <v>2435</v>
      </c>
      <c r="E1772" s="413"/>
    </row>
    <row r="1773" spans="2:5" x14ac:dyDescent="0.2">
      <c r="B1773" s="410" t="s">
        <v>811</v>
      </c>
      <c r="C1773" s="410" t="s">
        <v>820</v>
      </c>
      <c r="D1773" s="410" t="s">
        <v>2436</v>
      </c>
      <c r="E1773" s="413"/>
    </row>
    <row r="1774" spans="2:5" x14ac:dyDescent="0.2">
      <c r="B1774" s="410" t="s">
        <v>811</v>
      </c>
      <c r="C1774" s="410" t="s">
        <v>820</v>
      </c>
      <c r="D1774" s="410" t="s">
        <v>2437</v>
      </c>
      <c r="E1774" s="413"/>
    </row>
    <row r="1775" spans="2:5" x14ac:dyDescent="0.2">
      <c r="B1775" s="410" t="s">
        <v>811</v>
      </c>
      <c r="C1775" s="410" t="s">
        <v>820</v>
      </c>
      <c r="D1775" s="410" t="s">
        <v>2438</v>
      </c>
      <c r="E1775" s="413"/>
    </row>
    <row r="1776" spans="2:5" x14ac:dyDescent="0.2">
      <c r="B1776" s="410" t="s">
        <v>811</v>
      </c>
      <c r="C1776" s="410" t="s">
        <v>820</v>
      </c>
      <c r="D1776" s="410" t="s">
        <v>2439</v>
      </c>
      <c r="E1776" s="413"/>
    </row>
    <row r="1777" spans="2:5" x14ac:dyDescent="0.2">
      <c r="B1777" s="410" t="s">
        <v>811</v>
      </c>
      <c r="C1777" s="410" t="s">
        <v>820</v>
      </c>
      <c r="D1777" s="410" t="s">
        <v>2440</v>
      </c>
      <c r="E1777" s="413"/>
    </row>
    <row r="1778" spans="2:5" x14ac:dyDescent="0.2">
      <c r="B1778" s="410" t="s">
        <v>811</v>
      </c>
      <c r="C1778" s="410" t="s">
        <v>820</v>
      </c>
      <c r="D1778" s="410" t="s">
        <v>2441</v>
      </c>
      <c r="E1778" s="413"/>
    </row>
    <row r="1779" spans="2:5" x14ac:dyDescent="0.2">
      <c r="B1779" s="410" t="s">
        <v>811</v>
      </c>
      <c r="C1779" s="410" t="s">
        <v>820</v>
      </c>
      <c r="D1779" s="410" t="s">
        <v>2442</v>
      </c>
      <c r="E1779" s="413"/>
    </row>
    <row r="1780" spans="2:5" x14ac:dyDescent="0.2">
      <c r="B1780" s="410" t="s">
        <v>811</v>
      </c>
      <c r="C1780" s="410" t="s">
        <v>820</v>
      </c>
      <c r="D1780" s="410" t="s">
        <v>2443</v>
      </c>
      <c r="E1780" s="413"/>
    </row>
    <row r="1781" spans="2:5" x14ac:dyDescent="0.2">
      <c r="B1781" s="410" t="s">
        <v>811</v>
      </c>
      <c r="C1781" s="410" t="s">
        <v>820</v>
      </c>
      <c r="D1781" s="410" t="s">
        <v>2444</v>
      </c>
      <c r="E1781" s="413"/>
    </row>
    <row r="1782" spans="2:5" x14ac:dyDescent="0.2">
      <c r="B1782" s="410" t="s">
        <v>811</v>
      </c>
      <c r="C1782" s="410" t="s">
        <v>820</v>
      </c>
      <c r="D1782" s="410" t="s">
        <v>2445</v>
      </c>
      <c r="E1782" s="413"/>
    </row>
    <row r="1783" spans="2:5" x14ac:dyDescent="0.2">
      <c r="B1783" s="410" t="s">
        <v>811</v>
      </c>
      <c r="C1783" s="410" t="s">
        <v>820</v>
      </c>
      <c r="D1783" s="410" t="s">
        <v>2446</v>
      </c>
      <c r="E1783" s="413"/>
    </row>
    <row r="1784" spans="2:5" x14ac:dyDescent="0.2">
      <c r="B1784" s="410" t="s">
        <v>811</v>
      </c>
      <c r="C1784" s="410" t="s">
        <v>820</v>
      </c>
      <c r="D1784" s="410" t="s">
        <v>2447</v>
      </c>
      <c r="E1784" s="413"/>
    </row>
    <row r="1785" spans="2:5" x14ac:dyDescent="0.2">
      <c r="B1785" s="410" t="s">
        <v>811</v>
      </c>
      <c r="C1785" s="410" t="s">
        <v>820</v>
      </c>
      <c r="D1785" s="410" t="s">
        <v>2448</v>
      </c>
      <c r="E1785" s="413"/>
    </row>
    <row r="1786" spans="2:5" x14ac:dyDescent="0.2">
      <c r="B1786" s="410" t="s">
        <v>811</v>
      </c>
      <c r="C1786" s="410" t="s">
        <v>820</v>
      </c>
      <c r="D1786" s="410" t="s">
        <v>2449</v>
      </c>
      <c r="E1786" s="413"/>
    </row>
    <row r="1787" spans="2:5" x14ac:dyDescent="0.2">
      <c r="B1787" s="410" t="s">
        <v>811</v>
      </c>
      <c r="C1787" s="410" t="s">
        <v>820</v>
      </c>
      <c r="D1787" s="410" t="s">
        <v>2450</v>
      </c>
      <c r="E1787" s="413"/>
    </row>
    <row r="1788" spans="2:5" x14ac:dyDescent="0.2">
      <c r="B1788" s="410" t="s">
        <v>811</v>
      </c>
      <c r="C1788" s="410" t="s">
        <v>820</v>
      </c>
      <c r="D1788" s="410" t="s">
        <v>2451</v>
      </c>
      <c r="E1788" s="413"/>
    </row>
    <row r="1789" spans="2:5" x14ac:dyDescent="0.2">
      <c r="B1789" s="410" t="s">
        <v>811</v>
      </c>
      <c r="C1789" s="410" t="s">
        <v>820</v>
      </c>
      <c r="D1789" s="410" t="s">
        <v>2452</v>
      </c>
      <c r="E1789" s="413"/>
    </row>
    <row r="1790" spans="2:5" x14ac:dyDescent="0.2">
      <c r="B1790" s="410" t="s">
        <v>811</v>
      </c>
      <c r="C1790" s="410" t="s">
        <v>820</v>
      </c>
      <c r="D1790" s="410" t="s">
        <v>2453</v>
      </c>
      <c r="E1790" s="413"/>
    </row>
    <row r="1791" spans="2:5" x14ac:dyDescent="0.2">
      <c r="B1791" s="410" t="s">
        <v>811</v>
      </c>
      <c r="C1791" s="410" t="s">
        <v>820</v>
      </c>
      <c r="D1791" s="410" t="s">
        <v>2454</v>
      </c>
      <c r="E1791" s="413"/>
    </row>
    <row r="1792" spans="2:5" x14ac:dyDescent="0.2">
      <c r="B1792" s="410" t="s">
        <v>811</v>
      </c>
      <c r="C1792" s="410" t="s">
        <v>820</v>
      </c>
      <c r="D1792" s="410" t="s">
        <v>2455</v>
      </c>
      <c r="E1792" s="413"/>
    </row>
    <row r="1793" spans="2:5" x14ac:dyDescent="0.2">
      <c r="B1793" s="410" t="s">
        <v>811</v>
      </c>
      <c r="C1793" s="410" t="s">
        <v>820</v>
      </c>
      <c r="D1793" s="410" t="s">
        <v>2456</v>
      </c>
      <c r="E1793" s="413"/>
    </row>
    <row r="1794" spans="2:5" x14ac:dyDescent="0.2">
      <c r="B1794" s="410" t="s">
        <v>811</v>
      </c>
      <c r="C1794" s="410" t="s">
        <v>820</v>
      </c>
      <c r="D1794" s="410" t="s">
        <v>2457</v>
      </c>
      <c r="E1794" s="413"/>
    </row>
    <row r="1795" spans="2:5" x14ac:dyDescent="0.2">
      <c r="B1795" s="410" t="s">
        <v>811</v>
      </c>
      <c r="C1795" s="410" t="s">
        <v>820</v>
      </c>
      <c r="D1795" s="410" t="s">
        <v>2458</v>
      </c>
      <c r="E1795" s="413"/>
    </row>
    <row r="1796" spans="2:5" x14ac:dyDescent="0.2">
      <c r="B1796" s="410" t="s">
        <v>811</v>
      </c>
      <c r="C1796" s="410" t="s">
        <v>820</v>
      </c>
      <c r="D1796" s="410" t="s">
        <v>2459</v>
      </c>
      <c r="E1796" s="413"/>
    </row>
    <row r="1797" spans="2:5" x14ac:dyDescent="0.2">
      <c r="B1797" s="410" t="s">
        <v>811</v>
      </c>
      <c r="C1797" s="410" t="s">
        <v>820</v>
      </c>
      <c r="D1797" s="410" t="s">
        <v>2460</v>
      </c>
      <c r="E1797" s="413"/>
    </row>
    <row r="1798" spans="2:5" x14ac:dyDescent="0.2">
      <c r="B1798" s="410" t="s">
        <v>811</v>
      </c>
      <c r="C1798" s="410" t="s">
        <v>820</v>
      </c>
      <c r="D1798" s="410" t="s">
        <v>2461</v>
      </c>
      <c r="E1798" s="413"/>
    </row>
    <row r="1799" spans="2:5" x14ac:dyDescent="0.2">
      <c r="B1799" s="410" t="s">
        <v>811</v>
      </c>
      <c r="C1799" s="410" t="s">
        <v>820</v>
      </c>
      <c r="D1799" s="410" t="s">
        <v>2462</v>
      </c>
      <c r="E1799" s="413"/>
    </row>
    <row r="1800" spans="2:5" x14ac:dyDescent="0.2">
      <c r="B1800" s="410" t="s">
        <v>811</v>
      </c>
      <c r="C1800" s="410" t="s">
        <v>820</v>
      </c>
      <c r="D1800" s="410" t="s">
        <v>2463</v>
      </c>
      <c r="E1800" s="413"/>
    </row>
    <row r="1801" spans="2:5" x14ac:dyDescent="0.2">
      <c r="B1801" s="410" t="s">
        <v>811</v>
      </c>
      <c r="C1801" s="410" t="s">
        <v>820</v>
      </c>
      <c r="D1801" s="410" t="s">
        <v>2464</v>
      </c>
      <c r="E1801" s="413"/>
    </row>
    <row r="1802" spans="2:5" x14ac:dyDescent="0.2">
      <c r="B1802" s="410" t="s">
        <v>811</v>
      </c>
      <c r="C1802" s="410" t="s">
        <v>820</v>
      </c>
      <c r="D1802" s="410" t="s">
        <v>2465</v>
      </c>
      <c r="E1802" s="413"/>
    </row>
    <row r="1803" spans="2:5" x14ac:dyDescent="0.2">
      <c r="B1803" s="410" t="s">
        <v>811</v>
      </c>
      <c r="C1803" s="410" t="s">
        <v>820</v>
      </c>
      <c r="D1803" s="410" t="s">
        <v>2466</v>
      </c>
      <c r="E1803" s="413"/>
    </row>
    <row r="1804" spans="2:5" x14ac:dyDescent="0.2">
      <c r="B1804" s="410" t="s">
        <v>811</v>
      </c>
      <c r="C1804" s="410" t="s">
        <v>820</v>
      </c>
      <c r="D1804" s="410" t="s">
        <v>2467</v>
      </c>
      <c r="E1804" s="413"/>
    </row>
    <row r="1805" spans="2:5" x14ac:dyDescent="0.2">
      <c r="B1805" s="410" t="s">
        <v>811</v>
      </c>
      <c r="C1805" s="410" t="s">
        <v>820</v>
      </c>
      <c r="D1805" s="410" t="s">
        <v>2468</v>
      </c>
      <c r="E1805" s="413"/>
    </row>
    <row r="1806" spans="2:5" x14ac:dyDescent="0.2">
      <c r="B1806" s="410" t="s">
        <v>811</v>
      </c>
      <c r="C1806" s="410" t="s">
        <v>820</v>
      </c>
      <c r="D1806" s="410" t="s">
        <v>2469</v>
      </c>
      <c r="E1806" s="413"/>
    </row>
    <row r="1807" spans="2:5" x14ac:dyDescent="0.2">
      <c r="B1807" s="410" t="s">
        <v>811</v>
      </c>
      <c r="C1807" s="410" t="s">
        <v>820</v>
      </c>
      <c r="D1807" s="410" t="s">
        <v>2470</v>
      </c>
      <c r="E1807" s="413"/>
    </row>
    <row r="1808" spans="2:5" x14ac:dyDescent="0.2">
      <c r="B1808" s="410" t="s">
        <v>811</v>
      </c>
      <c r="C1808" s="410" t="s">
        <v>820</v>
      </c>
      <c r="D1808" s="410" t="s">
        <v>2471</v>
      </c>
      <c r="E1808" s="413"/>
    </row>
    <row r="1809" spans="2:5" x14ac:dyDescent="0.2">
      <c r="B1809" s="410" t="s">
        <v>811</v>
      </c>
      <c r="C1809" s="410" t="s">
        <v>820</v>
      </c>
      <c r="D1809" s="410" t="s">
        <v>2472</v>
      </c>
      <c r="E1809" s="413"/>
    </row>
    <row r="1810" spans="2:5" x14ac:dyDescent="0.2">
      <c r="B1810" s="410" t="s">
        <v>811</v>
      </c>
      <c r="C1810" s="410" t="s">
        <v>820</v>
      </c>
      <c r="D1810" s="410" t="s">
        <v>2473</v>
      </c>
      <c r="E1810" s="413"/>
    </row>
    <row r="1811" spans="2:5" x14ac:dyDescent="0.2">
      <c r="B1811" s="410" t="s">
        <v>811</v>
      </c>
      <c r="C1811" s="410" t="s">
        <v>820</v>
      </c>
      <c r="D1811" s="410" t="s">
        <v>2474</v>
      </c>
      <c r="E1811" s="413"/>
    </row>
    <row r="1812" spans="2:5" x14ac:dyDescent="0.2">
      <c r="B1812" s="410" t="s">
        <v>811</v>
      </c>
      <c r="C1812" s="410" t="s">
        <v>820</v>
      </c>
      <c r="D1812" s="410" t="s">
        <v>2475</v>
      </c>
      <c r="E1812" s="413"/>
    </row>
    <row r="1813" spans="2:5" x14ac:dyDescent="0.2">
      <c r="B1813" s="410" t="s">
        <v>811</v>
      </c>
      <c r="C1813" s="410" t="s">
        <v>820</v>
      </c>
      <c r="D1813" s="410" t="s">
        <v>2476</v>
      </c>
      <c r="E1813" s="413"/>
    </row>
    <row r="1814" spans="2:5" x14ac:dyDescent="0.2">
      <c r="B1814" s="410" t="s">
        <v>811</v>
      </c>
      <c r="C1814" s="410" t="s">
        <v>820</v>
      </c>
      <c r="D1814" s="410" t="s">
        <v>2477</v>
      </c>
      <c r="E1814" s="413"/>
    </row>
    <row r="1815" spans="2:5" x14ac:dyDescent="0.2">
      <c r="B1815" s="410" t="s">
        <v>811</v>
      </c>
      <c r="C1815" s="410" t="s">
        <v>820</v>
      </c>
      <c r="D1815" s="410" t="s">
        <v>2478</v>
      </c>
      <c r="E1815" s="413"/>
    </row>
    <row r="1816" spans="2:5" x14ac:dyDescent="0.2">
      <c r="B1816" s="410" t="s">
        <v>811</v>
      </c>
      <c r="C1816" s="410" t="s">
        <v>820</v>
      </c>
      <c r="D1816" s="410" t="s">
        <v>2479</v>
      </c>
      <c r="E1816" s="413"/>
    </row>
    <row r="1817" spans="2:5" x14ac:dyDescent="0.2">
      <c r="B1817" s="410" t="s">
        <v>811</v>
      </c>
      <c r="C1817" s="410" t="s">
        <v>820</v>
      </c>
      <c r="D1817" s="410" t="s">
        <v>2480</v>
      </c>
      <c r="E1817" s="413"/>
    </row>
    <row r="1818" spans="2:5" x14ac:dyDescent="0.2">
      <c r="B1818" s="410" t="s">
        <v>811</v>
      </c>
      <c r="C1818" s="410" t="s">
        <v>820</v>
      </c>
      <c r="D1818" s="410" t="s">
        <v>2481</v>
      </c>
      <c r="E1818" s="413"/>
    </row>
    <row r="1819" spans="2:5" x14ac:dyDescent="0.2">
      <c r="B1819" s="410" t="s">
        <v>811</v>
      </c>
      <c r="C1819" s="410" t="s">
        <v>820</v>
      </c>
      <c r="D1819" s="410" t="s">
        <v>2482</v>
      </c>
      <c r="E1819" s="413"/>
    </row>
    <row r="1820" spans="2:5" x14ac:dyDescent="0.2">
      <c r="B1820" s="410" t="s">
        <v>811</v>
      </c>
      <c r="C1820" s="410" t="s">
        <v>820</v>
      </c>
      <c r="D1820" s="410" t="s">
        <v>2483</v>
      </c>
      <c r="E1820" s="413"/>
    </row>
    <row r="1821" spans="2:5" x14ac:dyDescent="0.2">
      <c r="B1821" s="410" t="s">
        <v>811</v>
      </c>
      <c r="C1821" s="410" t="s">
        <v>820</v>
      </c>
      <c r="D1821" s="410" t="s">
        <v>2484</v>
      </c>
      <c r="E1821" s="413"/>
    </row>
    <row r="1822" spans="2:5" x14ac:dyDescent="0.2">
      <c r="B1822" s="410" t="s">
        <v>811</v>
      </c>
      <c r="C1822" s="410" t="s">
        <v>820</v>
      </c>
      <c r="D1822" s="410" t="s">
        <v>2485</v>
      </c>
      <c r="E1822" s="413"/>
    </row>
    <row r="1823" spans="2:5" x14ac:dyDescent="0.2">
      <c r="B1823" s="410" t="s">
        <v>811</v>
      </c>
      <c r="C1823" s="410" t="s">
        <v>820</v>
      </c>
      <c r="D1823" s="410" t="s">
        <v>2486</v>
      </c>
      <c r="E1823" s="413"/>
    </row>
    <row r="1824" spans="2:5" x14ac:dyDescent="0.2">
      <c r="B1824" s="410" t="s">
        <v>811</v>
      </c>
      <c r="C1824" s="410" t="s">
        <v>820</v>
      </c>
      <c r="D1824" s="410" t="s">
        <v>2487</v>
      </c>
      <c r="E1824" s="413"/>
    </row>
    <row r="1825" spans="2:5" x14ac:dyDescent="0.2">
      <c r="B1825" s="410" t="s">
        <v>811</v>
      </c>
      <c r="C1825" s="410" t="s">
        <v>820</v>
      </c>
      <c r="D1825" s="410" t="s">
        <v>2488</v>
      </c>
      <c r="E1825" s="413"/>
    </row>
    <row r="1826" spans="2:5" x14ac:dyDescent="0.2">
      <c r="B1826" s="410" t="s">
        <v>811</v>
      </c>
      <c r="C1826" s="410" t="s">
        <v>820</v>
      </c>
      <c r="D1826" s="410" t="s">
        <v>2489</v>
      </c>
      <c r="E1826" s="413"/>
    </row>
    <row r="1827" spans="2:5" x14ac:dyDescent="0.2">
      <c r="B1827" s="410" t="s">
        <v>811</v>
      </c>
      <c r="C1827" s="410" t="s">
        <v>820</v>
      </c>
      <c r="D1827" s="410" t="s">
        <v>2490</v>
      </c>
      <c r="E1827" s="413"/>
    </row>
    <row r="1828" spans="2:5" x14ac:dyDescent="0.2">
      <c r="B1828" s="410" t="s">
        <v>811</v>
      </c>
      <c r="C1828" s="410" t="s">
        <v>820</v>
      </c>
      <c r="D1828" s="410" t="s">
        <v>2491</v>
      </c>
      <c r="E1828" s="413"/>
    </row>
    <row r="1829" spans="2:5" x14ac:dyDescent="0.2">
      <c r="B1829" s="410" t="s">
        <v>811</v>
      </c>
      <c r="C1829" s="410" t="s">
        <v>820</v>
      </c>
      <c r="D1829" s="410" t="s">
        <v>2492</v>
      </c>
      <c r="E1829" s="413"/>
    </row>
  </sheetData>
  <sheetProtection algorithmName="SHA-512" hashValue="3G7k7q29gvTrw4HKLGJspdj5JxwBTPk1Y+QfNnFHq2F6TL9/PGG2ZbhrCpQarB5AQ/VRQg8P6SqvPtgJgQpGDQ==" saltValue="peXkADPmmZw4OrrmyktsXg==" spinCount="100000" sheet="1" objects="1" scenarios="1"/>
  <pageMargins left="0.7" right="0.7" top="0.75" bottom="0.75" header="0.3" footer="0.3"/>
  <pageSetup orientation="portrait" horizontalDpi="1200" verticalDpi="1200" r:id="rId1"/>
  <ignoredErrors>
    <ignoredError sqref="B6:E528 B532:E538 B529:D531 B714:E827 B539:D713 B838:E839 B853:E1285 B840:D852 B828:D836 C837 B1710:E1749 B1286:D1490 B1608:E1707 B1491:E1605"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2A990-58B9-4B22-A520-067FBA86B954}">
  <sheetPr codeName="Sheet1">
    <tabColor theme="1" tint="0.249977111117893"/>
  </sheetPr>
  <dimension ref="A1:I27"/>
  <sheetViews>
    <sheetView showGridLines="0" zoomScale="85" zoomScaleNormal="85" workbookViewId="0">
      <pane ySplit="2" topLeftCell="A3" activePane="bottomLeft" state="frozen"/>
      <selection activeCell="A7" sqref="A7"/>
      <selection pane="bottomLeft" activeCell="C28" sqref="C28"/>
    </sheetView>
  </sheetViews>
  <sheetFormatPr defaultColWidth="9.28515625" defaultRowHeight="12.75" x14ac:dyDescent="0.2"/>
  <cols>
    <col min="1" max="1" width="2.7109375" style="94" customWidth="1"/>
    <col min="2" max="2" width="14.28515625" style="94" bestFit="1" customWidth="1"/>
    <col min="3" max="3" width="32.5703125" style="94" bestFit="1" customWidth="1"/>
    <col min="4" max="16384" width="9.28515625" style="94"/>
  </cols>
  <sheetData>
    <row r="1" spans="1:9" ht="15.75" x14ac:dyDescent="0.25">
      <c r="A1" s="93" t="str">
        <f>"Xcel | "&amp;C7</f>
        <v>Xcel | PSCo All-Source 2022 Dispatchable RFP</v>
      </c>
      <c r="I1" s="338" t="s">
        <v>799</v>
      </c>
    </row>
    <row r="2" spans="1:9" ht="15.75" x14ac:dyDescent="0.25">
      <c r="B2" s="93" t="s">
        <v>425</v>
      </c>
      <c r="I2" s="344" t="s">
        <v>801</v>
      </c>
    </row>
    <row r="3" spans="1:9" x14ac:dyDescent="0.2">
      <c r="I3" s="344" t="s">
        <v>800</v>
      </c>
    </row>
    <row r="5" spans="1:9" x14ac:dyDescent="0.2">
      <c r="B5" s="95" t="s">
        <v>426</v>
      </c>
      <c r="C5" s="95" t="s">
        <v>427</v>
      </c>
    </row>
    <row r="6" spans="1:9" x14ac:dyDescent="0.2">
      <c r="B6" s="94" t="s">
        <v>428</v>
      </c>
      <c r="C6" s="96" t="s">
        <v>429</v>
      </c>
      <c r="D6" s="94" t="s">
        <v>430</v>
      </c>
    </row>
    <row r="7" spans="1:9" x14ac:dyDescent="0.2">
      <c r="B7" s="94" t="s">
        <v>431</v>
      </c>
      <c r="C7" s="96" t="s">
        <v>408</v>
      </c>
    </row>
    <row r="8" spans="1:9" x14ac:dyDescent="0.2">
      <c r="B8" s="94" t="s">
        <v>432</v>
      </c>
      <c r="C8" s="99">
        <v>2021</v>
      </c>
      <c r="D8" s="94" t="s">
        <v>430</v>
      </c>
    </row>
    <row r="9" spans="1:9" x14ac:dyDescent="0.2">
      <c r="B9" s="94" t="s">
        <v>433</v>
      </c>
      <c r="C9" s="128">
        <v>44651</v>
      </c>
      <c r="D9" s="94" t="s">
        <v>430</v>
      </c>
    </row>
    <row r="10" spans="1:9" x14ac:dyDescent="0.2">
      <c r="B10" s="361" t="s">
        <v>810</v>
      </c>
      <c r="C10" s="362" t="s">
        <v>812</v>
      </c>
    </row>
    <row r="12" spans="1:9" x14ac:dyDescent="0.2">
      <c r="B12" s="95" t="s">
        <v>434</v>
      </c>
    </row>
    <row r="13" spans="1:9" x14ac:dyDescent="0.2">
      <c r="B13" s="105" t="s">
        <v>435</v>
      </c>
    </row>
    <row r="14" spans="1:9" x14ac:dyDescent="0.2">
      <c r="B14" s="105" t="s">
        <v>466</v>
      </c>
    </row>
    <row r="15" spans="1:9" x14ac:dyDescent="0.2">
      <c r="B15" s="105" t="s">
        <v>436</v>
      </c>
    </row>
    <row r="16" spans="1:9" x14ac:dyDescent="0.2">
      <c r="B16" s="105" t="s">
        <v>437</v>
      </c>
    </row>
    <row r="17" spans="2:4" x14ac:dyDescent="0.2">
      <c r="B17" s="105" t="s">
        <v>438</v>
      </c>
    </row>
    <row r="18" spans="2:4" x14ac:dyDescent="0.2">
      <c r="B18" s="105" t="s">
        <v>439</v>
      </c>
    </row>
    <row r="19" spans="2:4" x14ac:dyDescent="0.2">
      <c r="B19" s="105" t="s">
        <v>444</v>
      </c>
    </row>
    <row r="20" spans="2:4" x14ac:dyDescent="0.2">
      <c r="B20" s="105" t="s">
        <v>440</v>
      </c>
    </row>
    <row r="21" spans="2:4" x14ac:dyDescent="0.2">
      <c r="B21" s="105" t="s">
        <v>441</v>
      </c>
    </row>
    <row r="22" spans="2:4" x14ac:dyDescent="0.2">
      <c r="B22" s="126" t="s">
        <v>442</v>
      </c>
      <c r="C22" s="97"/>
      <c r="D22" s="97"/>
    </row>
    <row r="23" spans="2:4" x14ac:dyDescent="0.2">
      <c r="B23" s="127" t="s">
        <v>443</v>
      </c>
      <c r="C23" s="98"/>
      <c r="D23" s="98"/>
    </row>
    <row r="24" spans="2:4" x14ac:dyDescent="0.2">
      <c r="B24" s="105" t="s">
        <v>467</v>
      </c>
    </row>
    <row r="27" spans="2:4" x14ac:dyDescent="0.2">
      <c r="B27" s="412" t="s">
        <v>2412</v>
      </c>
      <c r="C27" s="415" t="s">
        <v>2493</v>
      </c>
    </row>
  </sheetData>
  <sheetProtection algorithmName="SHA-512" hashValue="X13fl1lToTccrAJLzcr4gOz7GNI+xeSztAiAD5T8o8CUol0LhdrKLZzRqlQUKLntIUbCAR+leuEURgnVRLfYtQ==" saltValue="S7H8WFjuNPoGqEVECSNMWA==" spinCount="100000" sheet="1" objects="1" scenarios="1"/>
  <printOptions horizontalCentered="1"/>
  <pageMargins left="0.7" right="0.7" top="0.75" bottom="0.75" header="0.3" footer="0.3"/>
  <pageSetup scale="65"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3382-9842-42C5-9DE9-7D6A2A19B879}">
  <dimension ref="A1:D100"/>
  <sheetViews>
    <sheetView showGridLines="0" tabSelected="1" zoomScale="85" zoomScaleNormal="85" zoomScaleSheetLayoutView="55" workbookViewId="0">
      <pane ySplit="1" topLeftCell="A2" activePane="bottomLeft" state="frozen"/>
      <selection activeCell="A2" sqref="A2"/>
      <selection pane="bottomLeft" activeCell="C6" sqref="C6"/>
    </sheetView>
  </sheetViews>
  <sheetFormatPr defaultColWidth="0" defaultRowHeight="12.75" customHeight="1" zeroHeight="1" x14ac:dyDescent="0.2"/>
  <cols>
    <col min="1" max="1" width="3.7109375" style="19" customWidth="1"/>
    <col min="2" max="2" width="36.7109375" style="19" customWidth="1"/>
    <col min="3" max="3" width="94.7109375" style="19" customWidth="1"/>
    <col min="4" max="4" width="3.7109375" style="19" customWidth="1"/>
    <col min="5" max="16384" width="9.140625" style="19" hidden="1"/>
  </cols>
  <sheetData>
    <row r="1" spans="1:3" ht="23.1" customHeight="1" x14ac:dyDescent="0.2">
      <c r="B1" s="18" t="s">
        <v>465</v>
      </c>
      <c r="C1" s="18"/>
    </row>
    <row r="2" spans="1:3" ht="12.75" customHeight="1" x14ac:dyDescent="0.2">
      <c r="B2" s="107" t="str">
        <f>'X-GenIn'!C7</f>
        <v>PSCo All-Source 2022 Dispatchable RFP</v>
      </c>
      <c r="C2" s="107"/>
    </row>
    <row r="3" spans="1:3" s="20" customFormat="1" ht="12.75" customHeight="1" x14ac:dyDescent="0.2">
      <c r="B3" s="125"/>
      <c r="C3" s="125"/>
    </row>
    <row r="4" spans="1:3" s="20" customFormat="1" ht="76.5" customHeight="1" x14ac:dyDescent="0.2">
      <c r="B4" s="416" t="s">
        <v>2407</v>
      </c>
      <c r="C4" s="416"/>
    </row>
    <row r="5" spans="1:3" s="24" customFormat="1" ht="15" customHeight="1" x14ac:dyDescent="0.25">
      <c r="B5" s="111" t="s">
        <v>450</v>
      </c>
      <c r="C5" s="19"/>
    </row>
    <row r="6" spans="1:3" s="24" customFormat="1" ht="19.5" customHeight="1" x14ac:dyDescent="0.25">
      <c r="A6" s="103">
        <v>1</v>
      </c>
      <c r="B6" s="59" t="s">
        <v>11</v>
      </c>
      <c r="C6" s="109"/>
    </row>
    <row r="7" spans="1:3" s="353" customFormat="1" ht="12.75" customHeight="1" x14ac:dyDescent="0.2">
      <c r="A7" s="124"/>
      <c r="B7" s="112"/>
      <c r="C7" s="113"/>
    </row>
    <row r="8" spans="1:3" s="353" customFormat="1" ht="12.75" customHeight="1" x14ac:dyDescent="0.2">
      <c r="A8" s="124"/>
      <c r="B8" s="112"/>
      <c r="C8" s="113"/>
    </row>
    <row r="9" spans="1:3" s="24" customFormat="1" ht="20.100000000000001" customHeight="1" x14ac:dyDescent="0.25">
      <c r="A9" s="103">
        <f>+A6+1</f>
        <v>2</v>
      </c>
      <c r="B9" s="59" t="s">
        <v>451</v>
      </c>
      <c r="C9" s="109"/>
    </row>
    <row r="10" spans="1:3" s="353" customFormat="1" ht="12.75" customHeight="1" x14ac:dyDescent="0.2">
      <c r="A10" s="124"/>
      <c r="B10" s="114" t="s">
        <v>452</v>
      </c>
      <c r="C10" s="113"/>
    </row>
    <row r="11" spans="1:3" s="353" customFormat="1" ht="12.75" customHeight="1" x14ac:dyDescent="0.2">
      <c r="A11" s="124"/>
      <c r="B11" s="112"/>
      <c r="C11" s="113"/>
    </row>
    <row r="12" spans="1:3" s="24" customFormat="1" ht="20.100000000000001" customHeight="1" x14ac:dyDescent="0.25">
      <c r="A12" s="103">
        <f>A9+1</f>
        <v>3</v>
      </c>
      <c r="B12" s="59" t="s">
        <v>453</v>
      </c>
      <c r="C12" s="109"/>
    </row>
    <row r="13" spans="1:3" s="353" customFormat="1" ht="12.75" customHeight="1" x14ac:dyDescent="0.2">
      <c r="A13" s="124"/>
      <c r="B13" s="114" t="s">
        <v>454</v>
      </c>
      <c r="C13" s="113"/>
    </row>
    <row r="14" spans="1:3" s="353" customFormat="1" ht="12.75" customHeight="1" x14ac:dyDescent="0.2">
      <c r="A14" s="124"/>
      <c r="B14" s="112"/>
      <c r="C14" s="113"/>
    </row>
    <row r="15" spans="1:3" s="24" customFormat="1" ht="20.100000000000001" customHeight="1" x14ac:dyDescent="0.25">
      <c r="A15" s="103">
        <f>+A12</f>
        <v>3</v>
      </c>
      <c r="B15" s="59" t="s">
        <v>455</v>
      </c>
      <c r="C15" s="109"/>
    </row>
    <row r="16" spans="1:3" s="353" customFormat="1" ht="12.75" customHeight="1" x14ac:dyDescent="0.2">
      <c r="A16" s="124"/>
      <c r="B16" s="112"/>
      <c r="C16" s="113"/>
    </row>
    <row r="17" spans="1:3" s="353" customFormat="1" ht="12.75" customHeight="1" x14ac:dyDescent="0.2">
      <c r="A17" s="115"/>
      <c r="B17" s="116"/>
      <c r="C17" s="107"/>
    </row>
    <row r="18" spans="1:3" s="24" customFormat="1" ht="20.100000000000001" customHeight="1" x14ac:dyDescent="0.25">
      <c r="A18" s="103">
        <f>+A15+1</f>
        <v>4</v>
      </c>
      <c r="B18" s="59" t="s">
        <v>456</v>
      </c>
      <c r="C18" s="109"/>
    </row>
    <row r="19" spans="1:3" s="353" customFormat="1" ht="12.75" customHeight="1" x14ac:dyDescent="0.2">
      <c r="A19" s="124"/>
      <c r="B19" s="112"/>
      <c r="C19" s="113"/>
    </row>
    <row r="20" spans="1:3" s="353" customFormat="1" ht="12.75" customHeight="1" x14ac:dyDescent="0.2">
      <c r="A20" s="124"/>
      <c r="B20" s="363"/>
      <c r="C20" s="113"/>
    </row>
    <row r="21" spans="1:3" s="24" customFormat="1" ht="33" customHeight="1" x14ac:dyDescent="0.25">
      <c r="A21" s="103">
        <f>+A18+1</f>
        <v>5</v>
      </c>
      <c r="B21" s="364" t="s">
        <v>813</v>
      </c>
      <c r="C21" s="365"/>
    </row>
    <row r="22" spans="1:3" s="353" customFormat="1" ht="12.75" customHeight="1" x14ac:dyDescent="0.2">
      <c r="A22" s="115"/>
      <c r="B22" s="114" t="s">
        <v>814</v>
      </c>
      <c r="C22" s="107"/>
    </row>
    <row r="23" spans="1:3" s="353" customFormat="1" ht="12.75" customHeight="1" x14ac:dyDescent="0.2">
      <c r="A23" s="115"/>
      <c r="B23" s="116"/>
      <c r="C23" s="107"/>
    </row>
    <row r="24" spans="1:3" s="24" customFormat="1" ht="20.100000000000001" customHeight="1" x14ac:dyDescent="0.25">
      <c r="A24" s="103">
        <f>+A21+1</f>
        <v>6</v>
      </c>
      <c r="B24" s="59" t="s">
        <v>815</v>
      </c>
      <c r="C24" s="366"/>
    </row>
    <row r="25" spans="1:3" s="353" customFormat="1" ht="12.75" customHeight="1" x14ac:dyDescent="0.2">
      <c r="A25" s="124"/>
      <c r="B25" s="114"/>
      <c r="C25" s="113"/>
    </row>
    <row r="26" spans="1:3" s="353" customFormat="1" ht="12.75" customHeight="1" x14ac:dyDescent="0.2">
      <c r="A26" s="124"/>
      <c r="B26" s="114"/>
      <c r="C26" s="113"/>
    </row>
    <row r="27" spans="1:3" s="23" customFormat="1" ht="20.100000000000001" customHeight="1" x14ac:dyDescent="0.25">
      <c r="A27" s="103">
        <f>+A24+1</f>
        <v>7</v>
      </c>
      <c r="B27" s="31" t="s">
        <v>464</v>
      </c>
      <c r="C27" s="62"/>
    </row>
    <row r="28" spans="1:3" s="23" customFormat="1" ht="150" customHeight="1" x14ac:dyDescent="0.2">
      <c r="A28" s="119"/>
      <c r="B28" s="417"/>
      <c r="C28" s="418"/>
    </row>
    <row r="29" spans="1:3" ht="12.75" customHeight="1" x14ac:dyDescent="0.2"/>
    <row r="30" spans="1:3" s="24" customFormat="1" ht="12.75" customHeight="1" x14ac:dyDescent="0.2">
      <c r="B30" s="19"/>
      <c r="C30" s="19"/>
    </row>
    <row r="31" spans="1:3" ht="20.100000000000001" customHeight="1" x14ac:dyDescent="0.2">
      <c r="B31" s="352" t="s">
        <v>802</v>
      </c>
    </row>
    <row r="32" spans="1:3" ht="20.100000000000001" customHeight="1" x14ac:dyDescent="0.2">
      <c r="B32" s="352" t="s">
        <v>803</v>
      </c>
    </row>
    <row r="33" s="19" customFormat="1" ht="12.75" customHeight="1" x14ac:dyDescent="0.2"/>
    <row r="34" s="19" customFormat="1" ht="12.75" customHeight="1" x14ac:dyDescent="0.2"/>
    <row r="35" s="19" customFormat="1" ht="12.75" customHeight="1" x14ac:dyDescent="0.2"/>
    <row r="36" s="19" customFormat="1" ht="12.75" customHeight="1" x14ac:dyDescent="0.2"/>
    <row r="37" s="19" customFormat="1" ht="12.75" customHeight="1" x14ac:dyDescent="0.2"/>
    <row r="38" s="19" customFormat="1" ht="12.75" customHeight="1" x14ac:dyDescent="0.2"/>
    <row r="39" s="19" customFormat="1" ht="12.75" customHeight="1" x14ac:dyDescent="0.2"/>
    <row r="40" s="19" customFormat="1" ht="12.75" customHeight="1" x14ac:dyDescent="0.2"/>
    <row r="41" s="19" customFormat="1" ht="12.75" customHeight="1" x14ac:dyDescent="0.2"/>
    <row r="42" s="19" customFormat="1" ht="12.75" customHeight="1" x14ac:dyDescent="0.2"/>
    <row r="43" s="19" customFormat="1" ht="12.75" customHeight="1" x14ac:dyDescent="0.2"/>
    <row r="44" s="19" customFormat="1" ht="12.75" customHeight="1" x14ac:dyDescent="0.2"/>
    <row r="45" s="19" customFormat="1" ht="12.75" customHeight="1" x14ac:dyDescent="0.2"/>
    <row r="46" s="19" customFormat="1" ht="12.75" customHeight="1" x14ac:dyDescent="0.2"/>
    <row r="47" s="19" customFormat="1" ht="12.75" customHeight="1" x14ac:dyDescent="0.2"/>
    <row r="48" s="19" customFormat="1" ht="12.75" customHeight="1" x14ac:dyDescent="0.2"/>
    <row r="49" s="19" customFormat="1" ht="12.75" customHeight="1" x14ac:dyDescent="0.2"/>
    <row r="50" s="19" customFormat="1" ht="12.75" customHeight="1" x14ac:dyDescent="0.2"/>
    <row r="51" s="19" customFormat="1" ht="12.75" customHeight="1" x14ac:dyDescent="0.2"/>
    <row r="52" s="19" customFormat="1" ht="12.75" customHeight="1" x14ac:dyDescent="0.2"/>
    <row r="53" s="19" customFormat="1" ht="12.75" customHeight="1" x14ac:dyDescent="0.2"/>
    <row r="54" s="19" customFormat="1" ht="12.75" customHeight="1" x14ac:dyDescent="0.2"/>
    <row r="55" s="19" customFormat="1" ht="12.75" customHeight="1" x14ac:dyDescent="0.2"/>
    <row r="56" s="19" customFormat="1" ht="12.75" customHeight="1" x14ac:dyDescent="0.2"/>
    <row r="57" s="19" customFormat="1" ht="12.75" customHeight="1" x14ac:dyDescent="0.2"/>
    <row r="58" s="19" customFormat="1" ht="12.75" customHeight="1" x14ac:dyDescent="0.2"/>
    <row r="59" s="19" customFormat="1" ht="12.75" customHeight="1" x14ac:dyDescent="0.2"/>
    <row r="60" s="19" customFormat="1" ht="12.75" customHeight="1" x14ac:dyDescent="0.2"/>
    <row r="61" s="19" customFormat="1" ht="12.75" customHeight="1" x14ac:dyDescent="0.2"/>
    <row r="62" s="19" customFormat="1" ht="12.75" customHeight="1" x14ac:dyDescent="0.2"/>
    <row r="63" s="19" customFormat="1" ht="12.75" customHeight="1" x14ac:dyDescent="0.2"/>
    <row r="64" s="19" customFormat="1" ht="12.75" customHeight="1" x14ac:dyDescent="0.2"/>
    <row r="65" s="19" customFormat="1" ht="12.75" customHeight="1" x14ac:dyDescent="0.2"/>
    <row r="66" s="19" customFormat="1" ht="12.75" customHeight="1" x14ac:dyDescent="0.2"/>
    <row r="67" s="19" customFormat="1" ht="12.75" customHeight="1" x14ac:dyDescent="0.2"/>
    <row r="68" s="19" customFormat="1" ht="12.75" customHeight="1" x14ac:dyDescent="0.2"/>
    <row r="69" s="19" customFormat="1" ht="12.75" customHeight="1" x14ac:dyDescent="0.2"/>
    <row r="70" s="19" customFormat="1" ht="12.75" customHeight="1" x14ac:dyDescent="0.2"/>
    <row r="71" s="19" customFormat="1" ht="12.75" customHeight="1" x14ac:dyDescent="0.2"/>
    <row r="72" s="19" customFormat="1" ht="12.75" customHeight="1" x14ac:dyDescent="0.2"/>
    <row r="73" s="19" customFormat="1" ht="12.75" customHeight="1" x14ac:dyDescent="0.2"/>
    <row r="74" s="19" customFormat="1" ht="12.75" customHeight="1" x14ac:dyDescent="0.2"/>
    <row r="75" s="19" customFormat="1" ht="12.75" customHeight="1" x14ac:dyDescent="0.2"/>
    <row r="76" s="19" customFormat="1" ht="12.75" customHeight="1" x14ac:dyDescent="0.2"/>
    <row r="77" s="19" customFormat="1" ht="12.75" customHeight="1" x14ac:dyDescent="0.2"/>
    <row r="78" s="19" customFormat="1" ht="12.75" customHeight="1" x14ac:dyDescent="0.2"/>
    <row r="79" s="19" customFormat="1" ht="12.75" customHeight="1" x14ac:dyDescent="0.2"/>
    <row r="80" s="19" customFormat="1" ht="12.75" customHeight="1" x14ac:dyDescent="0.2"/>
    <row r="81" s="19" customFormat="1" ht="12.75" customHeight="1" x14ac:dyDescent="0.2"/>
    <row r="82" s="19" customFormat="1" ht="12.75" customHeight="1" x14ac:dyDescent="0.2"/>
    <row r="83" s="19" customFormat="1" ht="12.75" customHeight="1" x14ac:dyDescent="0.2"/>
    <row r="84" s="19" customFormat="1" ht="12.75" customHeight="1" x14ac:dyDescent="0.2"/>
    <row r="85" s="19" customFormat="1" ht="12.75" customHeight="1" x14ac:dyDescent="0.2"/>
    <row r="86" s="19" customFormat="1" ht="12.75" customHeight="1" x14ac:dyDescent="0.2"/>
    <row r="87" s="19" customFormat="1" ht="12.75" customHeight="1" x14ac:dyDescent="0.2"/>
    <row r="88" s="19" customFormat="1" ht="12.75" customHeight="1" x14ac:dyDescent="0.2"/>
    <row r="89" s="19" customFormat="1" ht="12.75" customHeight="1" x14ac:dyDescent="0.2"/>
    <row r="90" s="19" customFormat="1" ht="12.75" customHeight="1" x14ac:dyDescent="0.2"/>
    <row r="91" s="19" customFormat="1" ht="12.75" customHeight="1" x14ac:dyDescent="0.2"/>
    <row r="92" s="19" customFormat="1" ht="12.75" customHeight="1" x14ac:dyDescent="0.2"/>
    <row r="93" s="19" customFormat="1" ht="12.75" customHeight="1" x14ac:dyDescent="0.2"/>
    <row r="94" s="19" customFormat="1" ht="12.75" customHeight="1" x14ac:dyDescent="0.2"/>
    <row r="95" s="19" customFormat="1" ht="12.75" customHeight="1" x14ac:dyDescent="0.2"/>
    <row r="96" s="19" customFormat="1" ht="12.75" customHeight="1" x14ac:dyDescent="0.2"/>
    <row r="97" s="19" customFormat="1" ht="12.75" customHeight="1" x14ac:dyDescent="0.2"/>
    <row r="98" s="19" customFormat="1" ht="12.75" customHeight="1" x14ac:dyDescent="0.2"/>
    <row r="99" s="19" customFormat="1" ht="12.75" customHeight="1" x14ac:dyDescent="0.2"/>
    <row r="100" s="19" customFormat="1" ht="12.75" customHeight="1" x14ac:dyDescent="0.2"/>
  </sheetData>
  <sheetProtection algorithmName="SHA-512" hashValue="2GP5RBf94LsdsDQhyaT8eUr0CQzYdFb/sR6ZkE+exlWHPYLL/F1OPvbHklkoshuXy07nxylBikR4ru0a2upjxg==" saltValue="PWe3hYXcQsCkLVP5XRU1cA==" spinCount="100000" sheet="1" selectLockedCells="1"/>
  <mergeCells count="2">
    <mergeCell ref="B4:C4"/>
    <mergeCell ref="B28:C28"/>
  </mergeCells>
  <dataValidations count="2">
    <dataValidation type="whole" operator="greaterThanOrEqual" allowBlank="1" showInputMessage="1" showErrorMessage="1" error="Enter a positive whole number only." sqref="C24" xr:uid="{B8780E08-E60A-42F0-A9F1-6DA7F587198C}">
      <formula1>0</formula1>
    </dataValidation>
    <dataValidation operator="greaterThanOrEqual" allowBlank="1" showInputMessage="1" showErrorMessage="1" error="Enter a numeric value only." sqref="B9" xr:uid="{C0DFBEE2-9201-452A-B8E2-3EE98F9F692E}"/>
  </dataValidations>
  <printOptions horizontalCentered="1"/>
  <pageMargins left="0.7" right="0.7" top="0.75" bottom="0.75" header="0.3" footer="0.3"/>
  <pageSetup scale="65" fitToWidth="0"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5ED14-A784-4D5F-AB89-8A1E222E28A1}">
  <sheetPr codeName="Sheet4"/>
  <dimension ref="A1:D100"/>
  <sheetViews>
    <sheetView showGridLines="0" zoomScale="85" zoomScaleNormal="85" workbookViewId="0">
      <pane ySplit="1" topLeftCell="A2" activePane="bottomLeft" state="frozen"/>
      <selection activeCell="C6" sqref="C6"/>
      <selection pane="bottomLeft" activeCell="C5" sqref="C5"/>
    </sheetView>
  </sheetViews>
  <sheetFormatPr defaultColWidth="0" defaultRowHeight="12.75" customHeight="1" zeroHeight="1" x14ac:dyDescent="0.2"/>
  <cols>
    <col min="1" max="1" width="3.7109375" style="100" customWidth="1"/>
    <col min="2" max="2" width="36.7109375" style="19" customWidth="1"/>
    <col min="3" max="3" width="94.7109375" style="19" customWidth="1"/>
    <col min="4" max="4" width="3.7109375" style="19" customWidth="1"/>
    <col min="5" max="16384" width="9.28515625" style="19" hidden="1"/>
  </cols>
  <sheetData>
    <row r="1" spans="1:3" ht="23.1" customHeight="1" x14ac:dyDescent="0.2">
      <c r="B1" s="18" t="s">
        <v>386</v>
      </c>
      <c r="C1" s="18"/>
    </row>
    <row r="2" spans="1:3" ht="12.75" customHeight="1" x14ac:dyDescent="0.2">
      <c r="B2" s="107" t="str">
        <f>'X-GenIn'!C7</f>
        <v>PSCo All-Source 2022 Dispatchable RFP</v>
      </c>
      <c r="C2" s="108"/>
    </row>
    <row r="3" spans="1:3" ht="12.75" customHeight="1" x14ac:dyDescent="0.2">
      <c r="B3" s="125"/>
      <c r="C3" s="125"/>
    </row>
    <row r="4" spans="1:3" s="20" customFormat="1" ht="159" customHeight="1" x14ac:dyDescent="0.2">
      <c r="A4" s="101"/>
      <c r="B4" s="419" t="s">
        <v>797</v>
      </c>
      <c r="C4" s="419"/>
    </row>
    <row r="5" spans="1:3" s="20" customFormat="1" ht="20.100000000000001" customHeight="1" x14ac:dyDescent="0.25">
      <c r="A5" s="103">
        <v>1</v>
      </c>
      <c r="B5" s="117" t="s">
        <v>445</v>
      </c>
      <c r="C5" s="22"/>
    </row>
    <row r="6" spans="1:3" s="20" customFormat="1" ht="12.75" customHeight="1" x14ac:dyDescent="0.2">
      <c r="A6" s="101"/>
      <c r="B6" s="106" t="s">
        <v>460</v>
      </c>
    </row>
    <row r="7" spans="1:3" s="20" customFormat="1" ht="12.75" customHeight="1" x14ac:dyDescent="0.25">
      <c r="A7" s="101"/>
      <c r="B7" s="117"/>
    </row>
    <row r="8" spans="1:3" s="20" customFormat="1" ht="20.100000000000001" customHeight="1" x14ac:dyDescent="0.25">
      <c r="A8" s="103">
        <f>+A5+1</f>
        <v>2</v>
      </c>
      <c r="B8" s="117" t="s">
        <v>446</v>
      </c>
      <c r="C8" s="22"/>
    </row>
    <row r="9" spans="1:3" s="20" customFormat="1" ht="12.75" customHeight="1" x14ac:dyDescent="0.2">
      <c r="A9" s="101"/>
      <c r="B9" s="106" t="s">
        <v>458</v>
      </c>
    </row>
    <row r="10" spans="1:3" s="20" customFormat="1" ht="12.75" customHeight="1" x14ac:dyDescent="0.25">
      <c r="A10" s="101"/>
      <c r="B10" s="117"/>
    </row>
    <row r="11" spans="1:3" s="20" customFormat="1" ht="20.100000000000001" customHeight="1" x14ac:dyDescent="0.25">
      <c r="A11" s="103">
        <f>+A8+1</f>
        <v>3</v>
      </c>
      <c r="B11" s="117" t="s">
        <v>459</v>
      </c>
      <c r="C11" s="22"/>
    </row>
    <row r="12" spans="1:3" s="20" customFormat="1" ht="12.75" customHeight="1" x14ac:dyDescent="0.25">
      <c r="A12" s="101"/>
      <c r="B12" s="118"/>
    </row>
    <row r="13" spans="1:3" s="20" customFormat="1" ht="12.75" customHeight="1" x14ac:dyDescent="0.25">
      <c r="A13" s="101"/>
      <c r="B13" s="117"/>
    </row>
    <row r="14" spans="1:3" s="20" customFormat="1" ht="20.100000000000001" customHeight="1" x14ac:dyDescent="0.25">
      <c r="A14" s="103">
        <f>+A11+1</f>
        <v>4</v>
      </c>
      <c r="B14" s="118" t="s">
        <v>447</v>
      </c>
      <c r="C14" s="22"/>
    </row>
    <row r="15" spans="1:3" s="20" customFormat="1" ht="12.75" customHeight="1" x14ac:dyDescent="0.25">
      <c r="A15" s="101"/>
      <c r="B15" s="118"/>
    </row>
    <row r="16" spans="1:3" s="20" customFormat="1" ht="12.75" customHeight="1" x14ac:dyDescent="0.25">
      <c r="A16" s="101"/>
      <c r="B16" s="117"/>
    </row>
    <row r="17" spans="1:3" s="20" customFormat="1" ht="20.100000000000001" customHeight="1" x14ac:dyDescent="0.25">
      <c r="A17" s="103">
        <f>+A14+1</f>
        <v>5</v>
      </c>
      <c r="B17" s="117" t="s">
        <v>448</v>
      </c>
      <c r="C17" s="22"/>
    </row>
    <row r="18" spans="1:3" s="20" customFormat="1" ht="12.75" customHeight="1" x14ac:dyDescent="0.25">
      <c r="A18" s="101"/>
      <c r="B18" s="117"/>
    </row>
    <row r="19" spans="1:3" s="20" customFormat="1" ht="12.75" customHeight="1" x14ac:dyDescent="0.25">
      <c r="A19" s="101"/>
      <c r="B19" s="117"/>
    </row>
    <row r="20" spans="1:3" s="20" customFormat="1" ht="20.100000000000001" customHeight="1" x14ac:dyDescent="0.25">
      <c r="A20" s="103">
        <f>+A17+1</f>
        <v>6</v>
      </c>
      <c r="B20" s="117" t="s">
        <v>449</v>
      </c>
      <c r="C20" s="110"/>
    </row>
    <row r="21" spans="1:3" ht="12.75" customHeight="1" x14ac:dyDescent="0.2"/>
    <row r="22" spans="1:3" ht="12.75" customHeight="1" x14ac:dyDescent="0.2"/>
    <row r="23" spans="1:3" ht="12.75" customHeight="1" x14ac:dyDescent="0.2"/>
    <row r="24" spans="1:3" ht="12.75" customHeight="1" x14ac:dyDescent="0.2"/>
    <row r="25" spans="1:3" ht="12.75" customHeight="1" x14ac:dyDescent="0.2"/>
    <row r="26" spans="1:3" ht="12.75" customHeight="1" x14ac:dyDescent="0.2"/>
    <row r="27" spans="1:3" ht="12.75" customHeight="1" x14ac:dyDescent="0.2"/>
    <row r="28" spans="1:3" ht="12.75" customHeight="1" x14ac:dyDescent="0.2"/>
    <row r="29" spans="1:3" ht="12.75" customHeight="1" x14ac:dyDescent="0.2"/>
    <row r="30" spans="1:3" ht="12.75" customHeight="1" x14ac:dyDescent="0.2"/>
    <row r="31" spans="1:3" ht="12.75" customHeight="1" x14ac:dyDescent="0.2">
      <c r="A31" s="102"/>
    </row>
    <row r="32" spans="1:3"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RaQupB6vxzkmTK/OG98vS+AiLBCfaMVp/n8n+Rzfb+Bm4Zba9fZW2VbT1zCMNnVCt8ku5OsLRiqDSD4NM2CMSw==" saltValue="EqzNtf7PikZ/TVTguq0xlA==" spinCount="100000" sheet="1" selectLockedCells="1"/>
  <mergeCells count="1">
    <mergeCell ref="B4:C4"/>
  </mergeCells>
  <printOptions horizontalCentered="1"/>
  <pageMargins left="0.7" right="0.7" top="0.75" bottom="0.75" header="0.3" footer="0.3"/>
  <pageSetup scale="65" fitToWidth="0"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4912B-D8F3-4DCD-9F45-447370C4812D}">
  <sheetPr codeName="Sheet5"/>
  <dimension ref="A1:P100"/>
  <sheetViews>
    <sheetView showGridLines="0" zoomScale="85" zoomScaleNormal="85" zoomScaleSheetLayoutView="85" workbookViewId="0">
      <pane ySplit="1" topLeftCell="A2" activePane="bottomLeft" state="frozen"/>
      <selection activeCell="C6" sqref="C6"/>
      <selection pane="bottomLeft" activeCell="C4" sqref="C4"/>
    </sheetView>
  </sheetViews>
  <sheetFormatPr defaultColWidth="0" defaultRowHeight="12.75" zeroHeight="1" x14ac:dyDescent="0.2"/>
  <cols>
    <col min="1" max="1" width="3.7109375" style="42" customWidth="1"/>
    <col min="2" max="2" width="59.28515625" style="24" customWidth="1"/>
    <col min="3" max="3" width="53.28515625" style="24" customWidth="1"/>
    <col min="4" max="4" width="19.7109375" style="24" customWidth="1"/>
    <col min="5" max="5" width="3.7109375" style="24" customWidth="1"/>
    <col min="6" max="11" width="9.28515625" style="129" hidden="1" customWidth="1"/>
    <col min="12" max="16384" width="9.28515625" style="24" hidden="1"/>
  </cols>
  <sheetData>
    <row r="1" spans="1:8" ht="23.1" customHeight="1" x14ac:dyDescent="0.25">
      <c r="B1" s="60" t="s">
        <v>697</v>
      </c>
      <c r="C1" s="58"/>
      <c r="D1" s="58"/>
    </row>
    <row r="2" spans="1:8" ht="12.75" customHeight="1" x14ac:dyDescent="0.2">
      <c r="B2" s="107" t="str">
        <f>'X-GenIn'!C7</f>
        <v>PSCo All-Source 2022 Dispatchable RFP</v>
      </c>
      <c r="C2" s="20"/>
      <c r="D2" s="155"/>
    </row>
    <row r="3" spans="1:8" ht="12.75" customHeight="1" x14ac:dyDescent="0.2">
      <c r="B3" s="155"/>
      <c r="C3" s="155"/>
      <c r="D3" s="155"/>
    </row>
    <row r="4" spans="1:8" ht="20.100000000000001" customHeight="1" x14ac:dyDescent="0.25">
      <c r="A4" s="103">
        <v>1</v>
      </c>
      <c r="B4" s="59" t="s">
        <v>12</v>
      </c>
      <c r="C4" s="315"/>
      <c r="D4" s="156"/>
    </row>
    <row r="5" spans="1:8" ht="12.75" customHeight="1" x14ac:dyDescent="0.2">
      <c r="A5" s="104"/>
      <c r="C5" s="40"/>
      <c r="D5" s="156"/>
    </row>
    <row r="6" spans="1:8" ht="20.100000000000001" customHeight="1" x14ac:dyDescent="0.25">
      <c r="A6" s="103">
        <f>+A4+1</f>
        <v>2</v>
      </c>
      <c r="B6" s="31" t="s">
        <v>18</v>
      </c>
      <c r="C6" s="40"/>
      <c r="D6" s="130"/>
    </row>
    <row r="7" spans="1:8" ht="20.100000000000001" customHeight="1" x14ac:dyDescent="0.2">
      <c r="A7" s="104"/>
      <c r="B7" s="28" t="s">
        <v>468</v>
      </c>
      <c r="C7" s="315"/>
      <c r="D7" s="130"/>
    </row>
    <row r="8" spans="1:8" ht="20.100000000000001" customHeight="1" x14ac:dyDescent="0.2">
      <c r="A8" s="104"/>
      <c r="B8" s="28" t="s">
        <v>469</v>
      </c>
      <c r="C8" s="315"/>
      <c r="D8" s="130"/>
    </row>
    <row r="9" spans="1:8" ht="20.100000000000001" customHeight="1" x14ac:dyDescent="0.2">
      <c r="A9" s="104"/>
      <c r="B9" s="28" t="s">
        <v>470</v>
      </c>
      <c r="C9" s="316"/>
      <c r="D9" s="130"/>
      <c r="F9" s="131"/>
      <c r="G9" s="131" t="s">
        <v>676</v>
      </c>
      <c r="H9" s="131"/>
    </row>
    <row r="10" spans="1:8" ht="20.100000000000001" customHeight="1" x14ac:dyDescent="0.2">
      <c r="A10" s="104"/>
      <c r="B10" s="28" t="s">
        <v>471</v>
      </c>
      <c r="C10" s="132"/>
      <c r="D10" s="130" t="s">
        <v>472</v>
      </c>
      <c r="F10" s="133" t="s">
        <v>473</v>
      </c>
      <c r="G10" s="129">
        <v>25</v>
      </c>
      <c r="H10" s="129">
        <v>50</v>
      </c>
    </row>
    <row r="11" spans="1:8" ht="20.100000000000001" customHeight="1" x14ac:dyDescent="0.2">
      <c r="A11" s="104"/>
      <c r="B11" s="28" t="s">
        <v>474</v>
      </c>
      <c r="C11" s="132"/>
      <c r="D11" s="130" t="s">
        <v>472</v>
      </c>
      <c r="F11" s="133" t="s">
        <v>475</v>
      </c>
      <c r="G11" s="129">
        <v>-125</v>
      </c>
      <c r="H11" s="129">
        <v>-65</v>
      </c>
    </row>
    <row r="12" spans="1:8" ht="12.75" customHeight="1" x14ac:dyDescent="0.2">
      <c r="A12" s="103"/>
      <c r="B12" s="23"/>
      <c r="D12" s="134"/>
    </row>
    <row r="13" spans="1:8" ht="15.75" x14ac:dyDescent="0.25">
      <c r="A13" s="135">
        <f>+A6+1</f>
        <v>3</v>
      </c>
      <c r="B13" s="31" t="s">
        <v>392</v>
      </c>
      <c r="D13" s="134"/>
    </row>
    <row r="14" spans="1:8" ht="20.100000000000001" customHeight="1" x14ac:dyDescent="0.2">
      <c r="A14" s="104"/>
      <c r="B14" s="28" t="s">
        <v>476</v>
      </c>
      <c r="C14" s="315"/>
      <c r="D14" s="317"/>
    </row>
    <row r="15" spans="1:8" ht="20.100000000000001" customHeight="1" x14ac:dyDescent="0.2">
      <c r="A15" s="104"/>
      <c r="B15" s="28" t="s">
        <v>477</v>
      </c>
      <c r="C15" s="315"/>
      <c r="D15" s="130"/>
    </row>
    <row r="16" spans="1:8" ht="20.100000000000001" customHeight="1" x14ac:dyDescent="0.2">
      <c r="A16" s="104"/>
      <c r="B16" s="28" t="s">
        <v>478</v>
      </c>
      <c r="C16" s="315"/>
      <c r="D16" s="130"/>
    </row>
    <row r="17" spans="1:16" ht="20.100000000000001" customHeight="1" x14ac:dyDescent="0.2">
      <c r="A17" s="104"/>
      <c r="B17" s="28" t="s">
        <v>479</v>
      </c>
      <c r="C17" s="315"/>
      <c r="D17" s="130"/>
    </row>
    <row r="18" spans="1:16" ht="20.100000000000001" customHeight="1" x14ac:dyDescent="0.2">
      <c r="A18" s="104"/>
      <c r="B18" s="28" t="s">
        <v>480</v>
      </c>
      <c r="C18" s="318"/>
      <c r="D18" s="130"/>
    </row>
    <row r="19" spans="1:16" ht="12.75" customHeight="1" x14ac:dyDescent="0.2">
      <c r="A19" s="104"/>
      <c r="B19" s="136"/>
      <c r="C19" s="137"/>
      <c r="D19" s="134"/>
    </row>
    <row r="20" spans="1:16" ht="20.100000000000001" customHeight="1" x14ac:dyDescent="0.25">
      <c r="A20" s="103">
        <f>+A13+1</f>
        <v>4</v>
      </c>
      <c r="B20" s="31" t="s">
        <v>481</v>
      </c>
      <c r="C20" s="137"/>
      <c r="D20" s="134"/>
    </row>
    <row r="21" spans="1:16" ht="20.100000000000001" customHeight="1" x14ac:dyDescent="0.2">
      <c r="A21" s="104"/>
      <c r="B21" s="28" t="s">
        <v>482</v>
      </c>
      <c r="C21" s="315"/>
      <c r="D21" s="130"/>
    </row>
    <row r="22" spans="1:16" ht="20.100000000000001" customHeight="1" x14ac:dyDescent="0.2">
      <c r="A22" s="104"/>
      <c r="B22" s="28" t="s">
        <v>483</v>
      </c>
      <c r="C22" s="315"/>
      <c r="D22" s="130"/>
    </row>
    <row r="23" spans="1:16" ht="20.100000000000001" customHeight="1" x14ac:dyDescent="0.2">
      <c r="A23" s="104"/>
      <c r="B23" s="28" t="s">
        <v>484</v>
      </c>
      <c r="C23" s="315"/>
      <c r="D23" s="130"/>
    </row>
    <row r="24" spans="1:16" ht="20.100000000000001" customHeight="1" x14ac:dyDescent="0.2">
      <c r="A24" s="104"/>
      <c r="B24" s="28" t="s">
        <v>485</v>
      </c>
      <c r="C24" s="315"/>
      <c r="D24" s="130"/>
    </row>
    <row r="25" spans="1:16" ht="20.100000000000001" customHeight="1" x14ac:dyDescent="0.2">
      <c r="A25" s="104"/>
      <c r="B25" s="28" t="s">
        <v>486</v>
      </c>
      <c r="C25" s="318"/>
      <c r="D25" s="130"/>
    </row>
    <row r="26" spans="1:16" ht="12.75" customHeight="1" x14ac:dyDescent="0.2">
      <c r="A26" s="104"/>
      <c r="D26" s="138"/>
      <c r="F26" s="131"/>
      <c r="G26" s="131" t="s">
        <v>677</v>
      </c>
      <c r="H26" s="131"/>
      <c r="I26" s="131"/>
      <c r="J26" s="131"/>
      <c r="K26" s="131"/>
    </row>
    <row r="27" spans="1:16" ht="20.100000000000001" customHeight="1" x14ac:dyDescent="0.25">
      <c r="A27" s="103">
        <f>+A20+1</f>
        <v>5</v>
      </c>
      <c r="B27" s="31" t="s">
        <v>487</v>
      </c>
      <c r="C27" s="158"/>
      <c r="D27" s="138" t="s">
        <v>698</v>
      </c>
      <c r="G27" s="322" t="s">
        <v>699</v>
      </c>
      <c r="H27" s="322" t="s">
        <v>748</v>
      </c>
      <c r="I27" s="322" t="s">
        <v>700</v>
      </c>
      <c r="J27" s="322" t="s">
        <v>701</v>
      </c>
      <c r="K27" s="322" t="s">
        <v>488</v>
      </c>
      <c r="L27" s="322" t="s">
        <v>705</v>
      </c>
      <c r="M27" s="322" t="s">
        <v>702</v>
      </c>
      <c r="N27" s="322" t="s">
        <v>703</v>
      </c>
      <c r="O27" s="322" t="s">
        <v>749</v>
      </c>
      <c r="P27" s="322" t="s">
        <v>704</v>
      </c>
    </row>
    <row r="28" spans="1:16" ht="20.100000000000001" customHeight="1" x14ac:dyDescent="0.2">
      <c r="A28" s="104"/>
      <c r="B28" s="56" t="s">
        <v>660</v>
      </c>
      <c r="C28" s="315"/>
      <c r="D28" s="130"/>
    </row>
    <row r="29" spans="1:16" ht="20.100000000000001" customHeight="1" x14ac:dyDescent="0.2">
      <c r="A29" s="104"/>
      <c r="B29" s="28" t="s">
        <v>489</v>
      </c>
      <c r="C29" s="140"/>
      <c r="D29" s="138" t="s">
        <v>490</v>
      </c>
    </row>
    <row r="30" spans="1:16" ht="20.100000000000001" customHeight="1" x14ac:dyDescent="0.2">
      <c r="A30" s="104"/>
      <c r="B30" s="28" t="s">
        <v>457</v>
      </c>
      <c r="C30" s="139"/>
      <c r="D30" s="130"/>
    </row>
    <row r="31" spans="1:16" ht="20.100000000000001" customHeight="1" x14ac:dyDescent="0.2">
      <c r="A31" s="104"/>
      <c r="B31" s="28" t="s">
        <v>491</v>
      </c>
      <c r="C31" s="140"/>
      <c r="D31" s="138" t="s">
        <v>492</v>
      </c>
    </row>
    <row r="32" spans="1:16" ht="20.100000000000001" customHeight="1" x14ac:dyDescent="0.2">
      <c r="A32" s="104"/>
      <c r="B32" s="28" t="s">
        <v>493</v>
      </c>
      <c r="C32" s="140"/>
      <c r="D32" s="138"/>
      <c r="G32" s="131" t="s">
        <v>744</v>
      </c>
      <c r="H32" s="131"/>
    </row>
    <row r="33" spans="1:11" ht="20.100000000000001" customHeight="1" x14ac:dyDescent="0.2">
      <c r="A33" s="104"/>
      <c r="B33" s="28" t="s">
        <v>745</v>
      </c>
      <c r="C33" s="158"/>
      <c r="D33" s="138" t="s">
        <v>698</v>
      </c>
      <c r="G33" s="146" t="s">
        <v>418</v>
      </c>
      <c r="H33" s="146" t="s">
        <v>417</v>
      </c>
    </row>
    <row r="34" spans="1:11" ht="12.75" customHeight="1" x14ac:dyDescent="0.2">
      <c r="A34" s="104"/>
      <c r="B34" s="148" t="s">
        <v>746</v>
      </c>
      <c r="C34" s="23"/>
      <c r="D34" s="134"/>
      <c r="G34" s="141"/>
    </row>
    <row r="35" spans="1:11" ht="20.100000000000001" customHeight="1" x14ac:dyDescent="0.25">
      <c r="A35" s="103">
        <f>A27+1</f>
        <v>6</v>
      </c>
      <c r="B35" s="31" t="s">
        <v>396</v>
      </c>
      <c r="C35" s="137"/>
      <c r="D35" s="134"/>
    </row>
    <row r="36" spans="1:11" ht="20.100000000000001" customHeight="1" x14ac:dyDescent="0.2">
      <c r="A36" s="104"/>
      <c r="B36" s="28" t="s">
        <v>494</v>
      </c>
      <c r="C36" s="315"/>
      <c r="D36" s="130"/>
    </row>
    <row r="37" spans="1:11" ht="20.100000000000001" customHeight="1" x14ac:dyDescent="0.2">
      <c r="A37" s="104"/>
      <c r="B37" s="28" t="s">
        <v>495</v>
      </c>
      <c r="C37" s="315"/>
      <c r="D37" s="130"/>
      <c r="G37" s="131" t="s">
        <v>675</v>
      </c>
      <c r="H37" s="131"/>
    </row>
    <row r="38" spans="1:11" ht="20.100000000000001" customHeight="1" x14ac:dyDescent="0.2">
      <c r="A38" s="104"/>
      <c r="B38" s="28" t="s">
        <v>675</v>
      </c>
      <c r="C38" s="158"/>
      <c r="D38" s="138" t="s">
        <v>698</v>
      </c>
      <c r="G38" s="146" t="s">
        <v>418</v>
      </c>
      <c r="H38" s="146" t="s">
        <v>417</v>
      </c>
    </row>
    <row r="39" spans="1:11" ht="12.75" customHeight="1" x14ac:dyDescent="0.2">
      <c r="A39" s="104"/>
      <c r="C39" s="121"/>
      <c r="D39" s="142"/>
      <c r="F39" s="131"/>
      <c r="G39" s="131" t="s">
        <v>678</v>
      </c>
      <c r="H39" s="131"/>
      <c r="I39" s="131"/>
      <c r="J39" s="131"/>
      <c r="K39" s="131"/>
    </row>
    <row r="40" spans="1:11" ht="20.100000000000001" customHeight="1" x14ac:dyDescent="0.25">
      <c r="A40" s="103">
        <f>+A35+1</f>
        <v>7</v>
      </c>
      <c r="B40" s="31" t="s">
        <v>505</v>
      </c>
      <c r="C40" s="143"/>
      <c r="D40" s="138"/>
      <c r="F40" s="144"/>
      <c r="G40" s="145">
        <v>44805</v>
      </c>
      <c r="H40" s="145">
        <v>47118</v>
      </c>
    </row>
    <row r="41" spans="1:11" ht="12.75" customHeight="1" x14ac:dyDescent="0.2">
      <c r="A41" s="104"/>
      <c r="C41" s="121"/>
      <c r="D41" s="142"/>
    </row>
    <row r="42" spans="1:11" ht="20.100000000000001" customHeight="1" x14ac:dyDescent="0.25">
      <c r="A42" s="103">
        <f>A40+1</f>
        <v>8</v>
      </c>
      <c r="B42" s="31" t="s">
        <v>506</v>
      </c>
      <c r="C42" s="150"/>
      <c r="D42" s="138"/>
      <c r="F42" s="144"/>
    </row>
    <row r="43" spans="1:11" ht="12.75" customHeight="1" x14ac:dyDescent="0.2">
      <c r="A43" s="104"/>
      <c r="B43" s="148" t="s">
        <v>507</v>
      </c>
      <c r="C43" s="121"/>
      <c r="D43" s="142"/>
    </row>
    <row r="44" spans="1:11" ht="33" customHeight="1" x14ac:dyDescent="0.25">
      <c r="A44" s="103">
        <f>A42+1</f>
        <v>9</v>
      </c>
      <c r="B44" s="31" t="s">
        <v>496</v>
      </c>
      <c r="C44" s="319"/>
      <c r="D44" s="142"/>
    </row>
    <row r="45" spans="1:11" ht="12.75" customHeight="1" x14ac:dyDescent="0.2">
      <c r="A45" s="104"/>
      <c r="B45" s="23"/>
      <c r="D45" s="138"/>
      <c r="F45" s="131"/>
      <c r="G45" s="131" t="s">
        <v>679</v>
      </c>
      <c r="H45" s="131"/>
    </row>
    <row r="46" spans="1:11" ht="20.100000000000001" customHeight="1" x14ac:dyDescent="0.25">
      <c r="A46" s="103">
        <f>+A44+1</f>
        <v>10</v>
      </c>
      <c r="B46" s="31" t="s">
        <v>497</v>
      </c>
      <c r="C46" s="158"/>
      <c r="D46" s="138" t="s">
        <v>698</v>
      </c>
      <c r="G46" s="129" t="s">
        <v>393</v>
      </c>
      <c r="H46" s="129" t="s">
        <v>394</v>
      </c>
    </row>
    <row r="47" spans="1:11" ht="12.75" customHeight="1" x14ac:dyDescent="0.2">
      <c r="A47" s="104"/>
      <c r="B47" s="23"/>
      <c r="D47" s="138"/>
      <c r="F47" s="131"/>
      <c r="G47" s="131" t="s">
        <v>680</v>
      </c>
      <c r="H47" s="131"/>
      <c r="I47" s="131"/>
      <c r="J47" s="131"/>
      <c r="K47" s="131"/>
    </row>
    <row r="48" spans="1:11" ht="20.100000000000001" customHeight="1" x14ac:dyDescent="0.25">
      <c r="A48" s="103">
        <f>+A46+1</f>
        <v>11</v>
      </c>
      <c r="B48" s="31" t="s">
        <v>498</v>
      </c>
      <c r="C48" s="158"/>
      <c r="D48" s="138" t="s">
        <v>698</v>
      </c>
      <c r="G48" s="129" t="s">
        <v>685</v>
      </c>
      <c r="H48" s="129" t="s">
        <v>686</v>
      </c>
      <c r="I48" s="129" t="s">
        <v>687</v>
      </c>
      <c r="J48" s="129" t="s">
        <v>688</v>
      </c>
      <c r="K48" s="129" t="s">
        <v>488</v>
      </c>
    </row>
    <row r="49" spans="1:4" ht="20.100000000000001" customHeight="1" x14ac:dyDescent="0.2">
      <c r="A49" s="103"/>
      <c r="B49" s="28" t="s">
        <v>657</v>
      </c>
      <c r="C49" s="158"/>
      <c r="D49" s="138"/>
    </row>
    <row r="50" spans="1:4" ht="12.75" customHeight="1" x14ac:dyDescent="0.25">
      <c r="A50" s="104"/>
      <c r="B50" s="45"/>
      <c r="C50" s="46"/>
      <c r="D50" s="147"/>
    </row>
    <row r="51" spans="1:4" ht="20.100000000000001" customHeight="1" x14ac:dyDescent="0.25">
      <c r="A51" s="103">
        <f>+A48+1</f>
        <v>12</v>
      </c>
      <c r="B51" s="45" t="s">
        <v>500</v>
      </c>
      <c r="C51" s="151"/>
      <c r="D51" s="138"/>
    </row>
    <row r="52" spans="1:4" ht="12.75" customHeight="1" x14ac:dyDescent="0.25">
      <c r="A52" s="104"/>
      <c r="B52" s="45"/>
      <c r="C52" s="46"/>
      <c r="D52" s="147"/>
    </row>
    <row r="53" spans="1:4" ht="20.100000000000001" customHeight="1" x14ac:dyDescent="0.25">
      <c r="A53" s="103">
        <f>+A51+1</f>
        <v>13</v>
      </c>
      <c r="B53" s="45" t="s">
        <v>501</v>
      </c>
      <c r="C53" s="315"/>
      <c r="D53" s="147"/>
    </row>
    <row r="54" spans="1:4" x14ac:dyDescent="0.2"/>
    <row r="55" spans="1:4" ht="12.75" customHeight="1" x14ac:dyDescent="0.2">
      <c r="B55" s="157" t="s">
        <v>395</v>
      </c>
    </row>
    <row r="56" spans="1:4" ht="14.25" x14ac:dyDescent="0.2">
      <c r="B56" s="157" t="s">
        <v>508</v>
      </c>
    </row>
    <row r="57" spans="1:4" x14ac:dyDescent="0.2"/>
    <row r="58" spans="1:4" x14ac:dyDescent="0.2"/>
    <row r="59" spans="1:4" x14ac:dyDescent="0.2"/>
    <row r="60" spans="1:4" x14ac:dyDescent="0.2"/>
    <row r="61" spans="1:4" x14ac:dyDescent="0.2"/>
    <row r="62" spans="1:4" x14ac:dyDescent="0.2"/>
    <row r="63" spans="1:4" x14ac:dyDescent="0.2">
      <c r="A63" s="149"/>
    </row>
    <row r="64" spans="1:4" x14ac:dyDescent="0.2">
      <c r="A64" s="102"/>
    </row>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Jc35aeSRw+FqAA5/MtjmkkW7T6LV8DlQ3qqJMPlQ/o7fYwq50aD0btyKfj9tiKjLlaqrR48GtaOExdKrCMHD3A==" saltValue="sJ3cqDSl6IfvGMrU1ebIfA==" spinCount="100000" sheet="1" selectLockedCells="1"/>
  <dataConsolidate/>
  <dataValidations count="13">
    <dataValidation type="decimal" operator="greaterThanOrEqual" allowBlank="1" showInputMessage="1" showErrorMessage="1" error="Enter a positive value only." sqref="C31:C32 C29" xr:uid="{0ABA5A8F-294B-4F3B-872D-4FE2B9C94001}">
      <formula1>0</formula1>
    </dataValidation>
    <dataValidation type="whole" operator="greaterThanOrEqual" allowBlank="1" showInputMessage="1" showErrorMessage="1" error="Enter a positive whole number only." sqref="C42" xr:uid="{BFECD932-D535-4883-857F-E31DEBBCB7E2}">
      <formula1>0</formula1>
    </dataValidation>
    <dataValidation allowBlank="1" showInputMessage="1" showErrorMessage="1" prompt="The individual whose name appears as the Bidder Contact will be the person designated by the bid respondent to receive notifications according to Commission rule 3613(a) as it pertains to the Company's 45-day report to bidders." sqref="C14" xr:uid="{154F3CA9-6F50-4DF2-8D39-104EF7F052E5}"/>
    <dataValidation type="textLength" allowBlank="1" showInputMessage="1" showErrorMessage="1" error="Please use two-letter state abbreviation." sqref="C9" xr:uid="{E49BDE7C-D81B-42BF-A6D7-F048BF4E438D}">
      <formula1>2</formula1>
      <formula2>2</formula2>
    </dataValidation>
    <dataValidation type="decimal" allowBlank="1" showInputMessage="1" showErrorMessage="1" error="Enter a value between 0 and 1." sqref="C30" xr:uid="{02083157-E9AF-434C-ADE7-88839D06F842}">
      <formula1>0</formula1>
      <formula2>1</formula2>
    </dataValidation>
    <dataValidation type="whole" operator="greaterThanOrEqual" allowBlank="1" showInputMessage="1" showErrorMessage="1" error="Enter a positive value." sqref="C51" xr:uid="{680FFD2C-EC45-479F-A080-FEA4609AA8AE}">
      <formula1>0</formula1>
    </dataValidation>
    <dataValidation type="decimal" allowBlank="1" showInputMessage="1" showErrorMessage="1" errorTitle="Enter a valid latitude" error="Latitudes should range between 25 and 50 degrees." sqref="C10" xr:uid="{B7B56982-4831-481B-8A10-8A5EB4203CCB}">
      <formula1>G10</formula1>
      <formula2>H10</formula2>
    </dataValidation>
    <dataValidation type="list" allowBlank="1" showInputMessage="1" showErrorMessage="1" sqref="C27" xr:uid="{1235DF07-B534-4225-9248-1157B6485623}">
      <formula1>$F$27:$P$27</formula1>
    </dataValidation>
    <dataValidation type="list" allowBlank="1" showInputMessage="1" showErrorMessage="1" sqref="C48" xr:uid="{F19D7CE4-86E0-4595-8A99-F11B0F8E4766}">
      <formula1>$F$48:$K$48</formula1>
    </dataValidation>
    <dataValidation type="list" allowBlank="1" showInputMessage="1" showErrorMessage="1" sqref="C46" xr:uid="{C896DEC3-E007-4301-BF65-6906787FA9AF}">
      <formula1>$F$46:$H$46</formula1>
    </dataValidation>
    <dataValidation type="decimal" allowBlank="1" showInputMessage="1" showErrorMessage="1" errorTitle="Enter a valid longitude" error="Longitudes should range between -65 and -125 degrees." sqref="C11" xr:uid="{29B9F796-2160-4875-B7F9-7B971AFABD99}">
      <formula1>G11</formula1>
      <formula2>H11</formula2>
    </dataValidation>
    <dataValidation type="date" allowBlank="1" showInputMessage="1" showErrorMessage="1" error="CODs should be within the Resource Acquisiton Period, no earlier than the RFP bid submission date, and not after the required in-service date." sqref="C40" xr:uid="{21739AA8-356C-4002-BCA8-7F1CC8A2EECD}">
      <formula1>G40</formula1>
      <formula2>H40</formula2>
    </dataValidation>
    <dataValidation type="list" operator="greaterThanOrEqual" allowBlank="1" showInputMessage="1" showErrorMessage="1" error="Enter a positive value." prompt="Please explain in the bid narrative." sqref="C38" xr:uid="{A7A10D38-B06B-4CF9-BCD7-F4169DA4087F}">
      <formula1>$F$38:$H$38</formula1>
    </dataValidation>
  </dataValidations>
  <printOptions horizontalCentered="1"/>
  <pageMargins left="0.7" right="0.7" top="0.75" bottom="0.75" header="0.3" footer="0.3"/>
  <pageSetup scale="65" orientation="portrait" r:id="rId1"/>
  <headerFooter alignWithMargins="0"/>
  <extLst>
    <ext xmlns:x14="http://schemas.microsoft.com/office/spreadsheetml/2009/9/main" uri="{CCE6A557-97BC-4b89-ADB6-D9C93CAAB3DF}">
      <x14:dataValidations xmlns:xm="http://schemas.microsoft.com/office/excel/2006/main" count="1">
        <x14:dataValidation type="list" operator="greaterThanOrEqual" allowBlank="1" showErrorMessage="1" error="Enter a positive value." xr:uid="{26C243BF-7209-47FC-B96E-22672BE213B1}">
          <x14:formula1>
            <xm:f>'C3_CoverSheetIII'!$F$10:$H$10</xm:f>
          </x14:formula1>
          <xm:sqref>C33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2B82D-972C-4DBE-9E3A-D392DC9841C4}">
  <sheetPr codeName="Sheet6"/>
  <dimension ref="A1:P103"/>
  <sheetViews>
    <sheetView showGridLines="0" zoomScale="85" zoomScaleNormal="85" zoomScaleSheetLayoutView="85" workbookViewId="0">
      <pane ySplit="1" topLeftCell="A2" activePane="bottomLeft" state="frozen"/>
      <selection activeCell="C6" sqref="C6"/>
      <selection pane="bottomLeft" activeCell="C6" sqref="C6"/>
    </sheetView>
  </sheetViews>
  <sheetFormatPr defaultColWidth="0" defaultRowHeight="12.75" zeroHeight="1" x14ac:dyDescent="0.2"/>
  <cols>
    <col min="1" max="1" width="3.7109375" style="42" customWidth="1"/>
    <col min="2" max="2" width="59.28515625" style="24" customWidth="1"/>
    <col min="3" max="3" width="53.28515625" style="24" customWidth="1"/>
    <col min="4" max="4" width="19.7109375" style="24" customWidth="1"/>
    <col min="5" max="5" width="3.7109375" style="24" customWidth="1"/>
    <col min="6" max="11" width="9.28515625" style="129" hidden="1" customWidth="1"/>
    <col min="12" max="16384" width="9.28515625" style="24" hidden="1"/>
  </cols>
  <sheetData>
    <row r="1" spans="1:16" ht="23.1" customHeight="1" x14ac:dyDescent="0.25">
      <c r="B1" s="60" t="s">
        <v>750</v>
      </c>
      <c r="C1" s="58"/>
      <c r="D1" s="58"/>
    </row>
    <row r="2" spans="1:16" ht="12.75" customHeight="1" x14ac:dyDescent="0.2">
      <c r="B2" s="107" t="str">
        <f>'X-GenIn'!C7</f>
        <v>PSCo All-Source 2022 Dispatchable RFP</v>
      </c>
      <c r="C2" s="320"/>
      <c r="D2" s="155"/>
    </row>
    <row r="3" spans="1:16" ht="12.75" customHeight="1" x14ac:dyDescent="0.2">
      <c r="B3" s="155"/>
      <c r="C3" s="155"/>
      <c r="D3" s="155"/>
    </row>
    <row r="4" spans="1:16" ht="20.100000000000001" customHeight="1" x14ac:dyDescent="0.25">
      <c r="A4" s="103">
        <v>1</v>
      </c>
      <c r="B4" s="59" t="s">
        <v>12</v>
      </c>
      <c r="C4" s="321">
        <f>+'C1_CoverSheet'!C4</f>
        <v>0</v>
      </c>
      <c r="D4" s="156"/>
    </row>
    <row r="5" spans="1:16" s="129" customFormat="1" ht="12.75" customHeight="1" x14ac:dyDescent="0.2">
      <c r="A5" s="103"/>
      <c r="B5" s="24"/>
      <c r="C5" s="24"/>
      <c r="D5" s="134"/>
      <c r="E5" s="24"/>
      <c r="G5" s="131" t="s">
        <v>677</v>
      </c>
      <c r="L5" s="24"/>
      <c r="M5" s="24"/>
      <c r="N5" s="24"/>
    </row>
    <row r="6" spans="1:16" ht="20.100000000000001" customHeight="1" x14ac:dyDescent="0.25">
      <c r="A6" s="103">
        <f>+A4+1</f>
        <v>2</v>
      </c>
      <c r="B6" s="31" t="s">
        <v>751</v>
      </c>
      <c r="C6" s="158"/>
      <c r="D6" s="138" t="s">
        <v>698</v>
      </c>
      <c r="G6" s="129" t="s">
        <v>699</v>
      </c>
      <c r="H6" s="129" t="s">
        <v>748</v>
      </c>
      <c r="I6" s="129" t="s">
        <v>700</v>
      </c>
      <c r="J6" s="129" t="s">
        <v>701</v>
      </c>
      <c r="K6" s="129" t="s">
        <v>488</v>
      </c>
      <c r="L6" s="129" t="s">
        <v>705</v>
      </c>
      <c r="M6" s="129" t="s">
        <v>702</v>
      </c>
      <c r="N6" s="129" t="s">
        <v>703</v>
      </c>
      <c r="O6" s="129" t="s">
        <v>749</v>
      </c>
      <c r="P6" s="129" t="s">
        <v>704</v>
      </c>
    </row>
    <row r="7" spans="1:16" ht="20.100000000000001" customHeight="1" x14ac:dyDescent="0.2">
      <c r="A7" s="104"/>
      <c r="B7" s="56" t="s">
        <v>706</v>
      </c>
      <c r="C7" s="315"/>
      <c r="D7" s="130"/>
    </row>
    <row r="8" spans="1:16" ht="20.100000000000001" customHeight="1" x14ac:dyDescent="0.2">
      <c r="A8" s="104"/>
      <c r="B8" s="28" t="s">
        <v>707</v>
      </c>
      <c r="C8" s="140"/>
      <c r="D8" s="138" t="s">
        <v>490</v>
      </c>
    </row>
    <row r="9" spans="1:16" ht="20.100000000000001" customHeight="1" x14ac:dyDescent="0.2">
      <c r="A9" s="104"/>
      <c r="B9" s="28" t="s">
        <v>708</v>
      </c>
      <c r="C9" s="139"/>
      <c r="D9" s="130"/>
    </row>
    <row r="10" spans="1:16" ht="20.100000000000001" customHeight="1" x14ac:dyDescent="0.2">
      <c r="A10" s="104"/>
      <c r="B10" s="28" t="s">
        <v>709</v>
      </c>
      <c r="C10" s="140"/>
      <c r="D10" s="138" t="s">
        <v>492</v>
      </c>
    </row>
    <row r="11" spans="1:16" ht="20.100000000000001" customHeight="1" x14ac:dyDescent="0.2">
      <c r="A11" s="104"/>
      <c r="B11" s="28" t="s">
        <v>710</v>
      </c>
      <c r="C11" s="140"/>
      <c r="D11" s="138"/>
    </row>
    <row r="12" spans="1:16" ht="12.75" customHeight="1" x14ac:dyDescent="0.2">
      <c r="A12" s="104"/>
      <c r="C12" s="23"/>
      <c r="D12" s="134"/>
      <c r="G12" s="141"/>
    </row>
    <row r="13" spans="1:16" ht="20.100000000000001" customHeight="1" x14ac:dyDescent="0.25">
      <c r="A13" s="103">
        <f>A6+1</f>
        <v>3</v>
      </c>
      <c r="B13" s="31" t="s">
        <v>711</v>
      </c>
      <c r="C13" s="137"/>
      <c r="D13" s="134"/>
    </row>
    <row r="14" spans="1:16" ht="20.100000000000001" customHeight="1" x14ac:dyDescent="0.2">
      <c r="A14" s="104"/>
      <c r="B14" s="28" t="s">
        <v>712</v>
      </c>
      <c r="C14" s="315"/>
      <c r="D14" s="130"/>
    </row>
    <row r="15" spans="1:16" ht="20.100000000000001" customHeight="1" x14ac:dyDescent="0.2">
      <c r="A15" s="104"/>
      <c r="B15" s="28" t="s">
        <v>713</v>
      </c>
      <c r="C15" s="315"/>
      <c r="D15" s="130"/>
      <c r="G15" s="131" t="s">
        <v>675</v>
      </c>
      <c r="H15" s="131"/>
    </row>
    <row r="16" spans="1:16" ht="20.100000000000001" customHeight="1" x14ac:dyDescent="0.2">
      <c r="A16" s="104"/>
      <c r="B16" s="28" t="s">
        <v>714</v>
      </c>
      <c r="C16" s="158"/>
      <c r="D16" s="138" t="s">
        <v>698</v>
      </c>
      <c r="G16" s="146" t="s">
        <v>418</v>
      </c>
      <c r="H16" s="146" t="s">
        <v>417</v>
      </c>
    </row>
    <row r="17" spans="1:14" ht="12.75" customHeight="1" x14ac:dyDescent="0.2">
      <c r="A17" s="104"/>
      <c r="C17" s="121"/>
      <c r="D17" s="142"/>
    </row>
    <row r="18" spans="1:14" ht="20.100000000000001" customHeight="1" x14ac:dyDescent="0.25">
      <c r="A18" s="103">
        <f>+A13+1</f>
        <v>4</v>
      </c>
      <c r="B18" s="31" t="s">
        <v>752</v>
      </c>
      <c r="C18" s="150"/>
      <c r="D18" s="138"/>
      <c r="F18" s="144"/>
    </row>
    <row r="19" spans="1:14" ht="12.75" customHeight="1" x14ac:dyDescent="0.2">
      <c r="A19" s="104"/>
      <c r="B19" s="148" t="s">
        <v>507</v>
      </c>
      <c r="C19" s="121"/>
      <c r="D19" s="142"/>
    </row>
    <row r="20" spans="1:14" ht="33" customHeight="1" x14ac:dyDescent="0.25">
      <c r="A20" s="103">
        <f>+A18+1</f>
        <v>5</v>
      </c>
      <c r="B20" s="31" t="s">
        <v>715</v>
      </c>
      <c r="C20" s="319"/>
      <c r="D20" s="142"/>
    </row>
    <row r="21" spans="1:14" ht="12.75" customHeight="1" x14ac:dyDescent="0.2">
      <c r="A21" s="104"/>
      <c r="B21" s="23"/>
      <c r="D21" s="138"/>
      <c r="F21" s="131"/>
      <c r="G21" s="131" t="s">
        <v>679</v>
      </c>
      <c r="H21" s="131"/>
    </row>
    <row r="22" spans="1:14" ht="20.100000000000001" customHeight="1" x14ac:dyDescent="0.25">
      <c r="A22" s="103">
        <f>+A20+1</f>
        <v>6</v>
      </c>
      <c r="B22" s="31" t="s">
        <v>716</v>
      </c>
      <c r="C22" s="158"/>
      <c r="D22" s="138" t="s">
        <v>698</v>
      </c>
      <c r="G22" s="129" t="s">
        <v>393</v>
      </c>
      <c r="H22" s="129" t="s">
        <v>394</v>
      </c>
    </row>
    <row r="23" spans="1:14" s="129" customFormat="1" ht="12.75" customHeight="1" x14ac:dyDescent="0.25">
      <c r="A23" s="104"/>
      <c r="B23" s="45"/>
      <c r="C23" s="46"/>
      <c r="D23" s="147"/>
      <c r="E23" s="24"/>
      <c r="L23" s="24"/>
      <c r="M23" s="24"/>
      <c r="N23" s="24"/>
    </row>
    <row r="24" spans="1:14" s="129" customFormat="1" ht="20.100000000000001" customHeight="1" x14ac:dyDescent="0.25">
      <c r="A24" s="103">
        <f>+A22+1</f>
        <v>7</v>
      </c>
      <c r="B24" s="45" t="s">
        <v>717</v>
      </c>
      <c r="C24" s="151"/>
      <c r="D24" s="138"/>
      <c r="E24" s="24"/>
      <c r="L24" s="24"/>
      <c r="M24" s="24"/>
      <c r="N24" s="24"/>
    </row>
    <row r="25" spans="1:14" s="129" customFormat="1" ht="12.75" customHeight="1" x14ac:dyDescent="0.25">
      <c r="A25" s="104"/>
      <c r="B25" s="45"/>
      <c r="C25" s="46"/>
      <c r="D25" s="147"/>
      <c r="E25" s="24"/>
      <c r="L25" s="24"/>
      <c r="M25" s="24"/>
      <c r="N25" s="24"/>
    </row>
    <row r="26" spans="1:14" s="129" customFormat="1" ht="20.100000000000001" customHeight="1" x14ac:dyDescent="0.25">
      <c r="A26" s="103">
        <f>+A24+1</f>
        <v>8</v>
      </c>
      <c r="B26" s="45" t="s">
        <v>718</v>
      </c>
      <c r="C26" s="315"/>
      <c r="D26" s="147"/>
      <c r="E26" s="24"/>
      <c r="L26" s="24"/>
      <c r="M26" s="24"/>
      <c r="N26" s="24"/>
    </row>
    <row r="27" spans="1:14" s="129" customFormat="1" ht="12.75" customHeight="1" x14ac:dyDescent="0.2">
      <c r="A27" s="42"/>
      <c r="B27" s="148"/>
      <c r="C27" s="24"/>
      <c r="D27" s="24"/>
      <c r="E27" s="24"/>
      <c r="L27" s="24"/>
      <c r="M27" s="24"/>
      <c r="N27" s="24"/>
    </row>
    <row r="28" spans="1:14" s="129" customFormat="1" ht="20.100000000000001" customHeight="1" x14ac:dyDescent="0.25">
      <c r="A28" s="103">
        <f>+A26+1</f>
        <v>9</v>
      </c>
      <c r="B28" s="31" t="s">
        <v>719</v>
      </c>
      <c r="C28" s="40"/>
      <c r="D28" s="130"/>
      <c r="E28" s="24"/>
      <c r="L28" s="24"/>
      <c r="M28" s="24"/>
      <c r="N28" s="24"/>
    </row>
    <row r="29" spans="1:14" s="129" customFormat="1" ht="20.100000000000001" customHeight="1" x14ac:dyDescent="0.2">
      <c r="A29" s="104"/>
      <c r="B29" s="28" t="s">
        <v>720</v>
      </c>
      <c r="C29" s="315"/>
      <c r="D29" s="130"/>
      <c r="E29" s="24"/>
      <c r="L29" s="24"/>
      <c r="M29" s="24"/>
      <c r="N29" s="24"/>
    </row>
    <row r="30" spans="1:14" s="129" customFormat="1" ht="20.100000000000001" customHeight="1" x14ac:dyDescent="0.2">
      <c r="A30" s="104"/>
      <c r="B30" s="28" t="s">
        <v>721</v>
      </c>
      <c r="C30" s="315"/>
      <c r="D30" s="130"/>
      <c r="E30" s="24"/>
      <c r="L30" s="24"/>
      <c r="M30" s="24"/>
      <c r="N30" s="24"/>
    </row>
    <row r="31" spans="1:14" s="129" customFormat="1" ht="20.100000000000001" customHeight="1" x14ac:dyDescent="0.2">
      <c r="A31" s="104"/>
      <c r="B31" s="28" t="s">
        <v>722</v>
      </c>
      <c r="C31" s="316"/>
      <c r="D31" s="130"/>
      <c r="E31" s="24"/>
      <c r="F31" s="131"/>
      <c r="G31" s="131" t="s">
        <v>676</v>
      </c>
      <c r="H31" s="131"/>
      <c r="L31" s="24"/>
      <c r="M31" s="24"/>
      <c r="N31" s="24"/>
    </row>
    <row r="32" spans="1:14" s="129" customFormat="1" ht="20.100000000000001" customHeight="1" x14ac:dyDescent="0.2">
      <c r="A32" s="104"/>
      <c r="B32" s="28" t="s">
        <v>723</v>
      </c>
      <c r="C32" s="132"/>
      <c r="D32" s="130" t="s">
        <v>472</v>
      </c>
      <c r="E32" s="24"/>
      <c r="F32" s="133" t="s">
        <v>473</v>
      </c>
      <c r="G32" s="129">
        <v>25</v>
      </c>
      <c r="H32" s="129">
        <v>50</v>
      </c>
      <c r="L32" s="24"/>
      <c r="M32" s="24"/>
      <c r="N32" s="24"/>
    </row>
    <row r="33" spans="1:16" s="129" customFormat="1" ht="20.100000000000001" customHeight="1" x14ac:dyDescent="0.2">
      <c r="A33" s="104"/>
      <c r="B33" s="28" t="s">
        <v>724</v>
      </c>
      <c r="C33" s="132"/>
      <c r="D33" s="130" t="s">
        <v>472</v>
      </c>
      <c r="E33" s="24"/>
      <c r="F33" s="133" t="s">
        <v>475</v>
      </c>
      <c r="G33" s="129">
        <v>-125</v>
      </c>
      <c r="H33" s="129">
        <v>-65</v>
      </c>
      <c r="L33" s="24"/>
      <c r="M33" s="24"/>
      <c r="N33" s="24"/>
    </row>
    <row r="34" spans="1:16" s="129" customFormat="1" ht="12.75" customHeight="1" x14ac:dyDescent="0.2">
      <c r="A34" s="103"/>
      <c r="B34" s="24"/>
      <c r="C34" s="24"/>
      <c r="D34" s="134"/>
      <c r="E34" s="24"/>
      <c r="G34" s="131" t="s">
        <v>677</v>
      </c>
      <c r="L34" s="24"/>
      <c r="M34" s="24"/>
      <c r="N34" s="24"/>
    </row>
    <row r="35" spans="1:16" ht="20.100000000000001" customHeight="1" x14ac:dyDescent="0.25">
      <c r="A35" s="103">
        <f>+A28+1</f>
        <v>10</v>
      </c>
      <c r="B35" s="31" t="s">
        <v>753</v>
      </c>
      <c r="C35" s="158"/>
      <c r="D35" s="138" t="s">
        <v>698</v>
      </c>
      <c r="G35" s="129" t="s">
        <v>699</v>
      </c>
      <c r="H35" s="129" t="s">
        <v>748</v>
      </c>
      <c r="I35" s="129" t="s">
        <v>700</v>
      </c>
      <c r="J35" s="129" t="s">
        <v>701</v>
      </c>
      <c r="K35" s="129" t="s">
        <v>488</v>
      </c>
      <c r="L35" s="129" t="s">
        <v>705</v>
      </c>
      <c r="M35" s="129" t="s">
        <v>702</v>
      </c>
      <c r="N35" s="129" t="s">
        <v>703</v>
      </c>
      <c r="O35" s="129" t="s">
        <v>749</v>
      </c>
      <c r="P35" s="129" t="s">
        <v>704</v>
      </c>
    </row>
    <row r="36" spans="1:16" ht="20.100000000000001" customHeight="1" x14ac:dyDescent="0.2">
      <c r="A36" s="104"/>
      <c r="B36" s="56" t="s">
        <v>725</v>
      </c>
      <c r="C36" s="315"/>
      <c r="D36" s="130"/>
    </row>
    <row r="37" spans="1:16" ht="20.100000000000001" customHeight="1" x14ac:dyDescent="0.2">
      <c r="A37" s="104"/>
      <c r="B37" s="28" t="s">
        <v>726</v>
      </c>
      <c r="C37" s="140"/>
      <c r="D37" s="138" t="s">
        <v>490</v>
      </c>
    </row>
    <row r="38" spans="1:16" ht="20.100000000000001" customHeight="1" x14ac:dyDescent="0.2">
      <c r="A38" s="104"/>
      <c r="B38" s="28" t="s">
        <v>727</v>
      </c>
      <c r="C38" s="139"/>
      <c r="D38" s="130"/>
    </row>
    <row r="39" spans="1:16" ht="20.100000000000001" customHeight="1" x14ac:dyDescent="0.2">
      <c r="A39" s="104"/>
      <c r="B39" s="28" t="s">
        <v>728</v>
      </c>
      <c r="C39" s="140"/>
      <c r="D39" s="138" t="s">
        <v>492</v>
      </c>
    </row>
    <row r="40" spans="1:16" ht="20.100000000000001" customHeight="1" x14ac:dyDescent="0.2">
      <c r="A40" s="104"/>
      <c r="B40" s="28" t="s">
        <v>729</v>
      </c>
      <c r="C40" s="140"/>
      <c r="D40" s="138"/>
    </row>
    <row r="41" spans="1:16" ht="12.75" customHeight="1" x14ac:dyDescent="0.2">
      <c r="A41" s="104"/>
      <c r="C41" s="23"/>
      <c r="D41" s="134"/>
      <c r="G41" s="141"/>
    </row>
    <row r="42" spans="1:16" ht="20.100000000000001" customHeight="1" x14ac:dyDescent="0.25">
      <c r="A42" s="103">
        <f>A35+1</f>
        <v>11</v>
      </c>
      <c r="B42" s="31" t="s">
        <v>730</v>
      </c>
      <c r="C42" s="137"/>
      <c r="D42" s="134"/>
    </row>
    <row r="43" spans="1:16" ht="20.100000000000001" customHeight="1" x14ac:dyDescent="0.2">
      <c r="A43" s="104"/>
      <c r="B43" s="28" t="s">
        <v>731</v>
      </c>
      <c r="C43" s="315"/>
      <c r="D43" s="130"/>
    </row>
    <row r="44" spans="1:16" ht="20.100000000000001" customHeight="1" x14ac:dyDescent="0.2">
      <c r="A44" s="104"/>
      <c r="B44" s="28" t="s">
        <v>732</v>
      </c>
      <c r="C44" s="315"/>
      <c r="D44" s="130"/>
      <c r="G44" s="131" t="s">
        <v>675</v>
      </c>
      <c r="H44" s="131"/>
    </row>
    <row r="45" spans="1:16" ht="20.100000000000001" customHeight="1" x14ac:dyDescent="0.2">
      <c r="A45" s="104"/>
      <c r="B45" s="28" t="s">
        <v>733</v>
      </c>
      <c r="C45" s="158"/>
      <c r="D45" s="138" t="s">
        <v>698</v>
      </c>
      <c r="G45" s="146" t="s">
        <v>418</v>
      </c>
      <c r="H45" s="146" t="s">
        <v>417</v>
      </c>
    </row>
    <row r="46" spans="1:16" ht="12.75" customHeight="1" x14ac:dyDescent="0.2">
      <c r="A46" s="104"/>
      <c r="C46" s="121"/>
      <c r="D46" s="142"/>
    </row>
    <row r="47" spans="1:16" ht="20.100000000000001" customHeight="1" x14ac:dyDescent="0.25">
      <c r="A47" s="103">
        <f>+A42+1</f>
        <v>12</v>
      </c>
      <c r="B47" s="31" t="s">
        <v>754</v>
      </c>
      <c r="C47" s="150"/>
      <c r="D47" s="138"/>
      <c r="F47" s="144"/>
    </row>
    <row r="48" spans="1:16" ht="12.75" customHeight="1" x14ac:dyDescent="0.2">
      <c r="A48" s="104"/>
      <c r="B48" s="148" t="s">
        <v>507</v>
      </c>
      <c r="C48" s="121"/>
      <c r="D48" s="142"/>
    </row>
    <row r="49" spans="1:14" ht="33" customHeight="1" x14ac:dyDescent="0.25">
      <c r="A49" s="103">
        <f>+A47+1</f>
        <v>13</v>
      </c>
      <c r="B49" s="31" t="s">
        <v>734</v>
      </c>
      <c r="C49" s="319"/>
      <c r="D49" s="142"/>
    </row>
    <row r="50" spans="1:14" ht="12.75" customHeight="1" x14ac:dyDescent="0.2">
      <c r="A50" s="104"/>
      <c r="B50" s="23"/>
      <c r="D50" s="138"/>
      <c r="F50" s="131"/>
      <c r="G50" s="131" t="s">
        <v>679</v>
      </c>
      <c r="H50" s="131"/>
    </row>
    <row r="51" spans="1:14" ht="20.100000000000001" customHeight="1" x14ac:dyDescent="0.25">
      <c r="A51" s="103">
        <f>+A49+1</f>
        <v>14</v>
      </c>
      <c r="B51" s="31" t="s">
        <v>735</v>
      </c>
      <c r="C51" s="158"/>
      <c r="D51" s="138" t="s">
        <v>698</v>
      </c>
      <c r="G51" s="129" t="s">
        <v>393</v>
      </c>
      <c r="H51" s="129" t="s">
        <v>394</v>
      </c>
    </row>
    <row r="52" spans="1:14" s="129" customFormat="1" ht="12.75" customHeight="1" x14ac:dyDescent="0.25">
      <c r="A52" s="104"/>
      <c r="B52" s="45"/>
      <c r="C52" s="46"/>
      <c r="D52" s="147"/>
      <c r="E52" s="24"/>
      <c r="L52" s="24"/>
      <c r="M52" s="24"/>
      <c r="N52" s="24"/>
    </row>
    <row r="53" spans="1:14" s="129" customFormat="1" ht="20.100000000000001" customHeight="1" x14ac:dyDescent="0.25">
      <c r="A53" s="103">
        <f>+A51+1</f>
        <v>15</v>
      </c>
      <c r="B53" s="45" t="s">
        <v>736</v>
      </c>
      <c r="C53" s="151"/>
      <c r="D53" s="138"/>
      <c r="E53" s="24"/>
      <c r="L53" s="24"/>
      <c r="M53" s="24"/>
      <c r="N53" s="24"/>
    </row>
    <row r="54" spans="1:14" s="129" customFormat="1" ht="12.75" customHeight="1" x14ac:dyDescent="0.25">
      <c r="A54" s="104"/>
      <c r="B54" s="45"/>
      <c r="C54" s="46"/>
      <c r="D54" s="147"/>
      <c r="E54" s="24"/>
      <c r="L54" s="24"/>
      <c r="M54" s="24"/>
      <c r="N54" s="24"/>
    </row>
    <row r="55" spans="1:14" s="129" customFormat="1" ht="20.100000000000001" customHeight="1" x14ac:dyDescent="0.25">
      <c r="A55" s="103">
        <f>+A53+1</f>
        <v>16</v>
      </c>
      <c r="B55" s="45" t="s">
        <v>737</v>
      </c>
      <c r="C55" s="315"/>
      <c r="D55" s="147"/>
      <c r="E55" s="24"/>
      <c r="L55" s="24"/>
      <c r="M55" s="24"/>
      <c r="N55" s="24"/>
    </row>
    <row r="56" spans="1:14" s="129" customFormat="1" ht="12.75" customHeight="1" x14ac:dyDescent="0.2">
      <c r="A56" s="42"/>
      <c r="B56" s="148"/>
      <c r="C56" s="24"/>
      <c r="D56" s="24"/>
      <c r="E56" s="24"/>
      <c r="L56" s="24"/>
      <c r="M56" s="24"/>
      <c r="N56" s="24"/>
    </row>
    <row r="57" spans="1:14" s="129" customFormat="1" ht="20.100000000000001" customHeight="1" x14ac:dyDescent="0.25">
      <c r="A57" s="103">
        <f>+A55+1</f>
        <v>17</v>
      </c>
      <c r="B57" s="31" t="s">
        <v>738</v>
      </c>
      <c r="C57" s="40"/>
      <c r="D57" s="130"/>
      <c r="E57" s="24"/>
      <c r="L57" s="24"/>
      <c r="M57" s="24"/>
      <c r="N57" s="24"/>
    </row>
    <row r="58" spans="1:14" s="129" customFormat="1" ht="20.100000000000001" customHeight="1" x14ac:dyDescent="0.2">
      <c r="A58" s="104"/>
      <c r="B58" s="28" t="s">
        <v>739</v>
      </c>
      <c r="C58" s="315"/>
      <c r="D58" s="130"/>
      <c r="E58" s="24"/>
      <c r="L58" s="24"/>
      <c r="M58" s="24"/>
      <c r="N58" s="24"/>
    </row>
    <row r="59" spans="1:14" s="129" customFormat="1" ht="20.100000000000001" customHeight="1" x14ac:dyDescent="0.2">
      <c r="A59" s="104"/>
      <c r="B59" s="28" t="s">
        <v>740</v>
      </c>
      <c r="C59" s="315"/>
      <c r="D59" s="130"/>
      <c r="E59" s="24"/>
      <c r="L59" s="24"/>
      <c r="M59" s="24"/>
      <c r="N59" s="24"/>
    </row>
    <row r="60" spans="1:14" s="129" customFormat="1" ht="20.100000000000001" customHeight="1" x14ac:dyDescent="0.2">
      <c r="A60" s="104"/>
      <c r="B60" s="28" t="s">
        <v>741</v>
      </c>
      <c r="C60" s="316"/>
      <c r="D60" s="130"/>
      <c r="E60" s="24"/>
      <c r="F60" s="131"/>
      <c r="G60" s="131" t="s">
        <v>676</v>
      </c>
      <c r="H60" s="131"/>
      <c r="L60" s="24"/>
      <c r="M60" s="24"/>
      <c r="N60" s="24"/>
    </row>
    <row r="61" spans="1:14" s="129" customFormat="1" ht="20.100000000000001" customHeight="1" x14ac:dyDescent="0.2">
      <c r="A61" s="104"/>
      <c r="B61" s="28" t="s">
        <v>742</v>
      </c>
      <c r="C61" s="132"/>
      <c r="D61" s="130" t="s">
        <v>472</v>
      </c>
      <c r="E61" s="24"/>
      <c r="F61" s="133" t="s">
        <v>473</v>
      </c>
      <c r="G61" s="129">
        <v>25</v>
      </c>
      <c r="H61" s="129">
        <v>50</v>
      </c>
      <c r="L61" s="24"/>
      <c r="M61" s="24"/>
      <c r="N61" s="24"/>
    </row>
    <row r="62" spans="1:14" s="129" customFormat="1" ht="20.100000000000001" customHeight="1" x14ac:dyDescent="0.2">
      <c r="A62" s="104"/>
      <c r="B62" s="28" t="s">
        <v>743</v>
      </c>
      <c r="C62" s="132"/>
      <c r="D62" s="130" t="s">
        <v>472</v>
      </c>
      <c r="E62" s="24"/>
      <c r="F62" s="133" t="s">
        <v>475</v>
      </c>
      <c r="G62" s="129">
        <v>-125</v>
      </c>
      <c r="H62" s="129">
        <v>-65</v>
      </c>
      <c r="L62" s="24"/>
      <c r="M62" s="24"/>
      <c r="N62" s="24"/>
    </row>
    <row r="63" spans="1:14" s="129" customFormat="1" x14ac:dyDescent="0.2">
      <c r="A63" s="42"/>
      <c r="B63" s="24"/>
      <c r="C63" s="24"/>
      <c r="D63" s="24"/>
      <c r="E63" s="24"/>
      <c r="L63" s="24"/>
      <c r="M63" s="24"/>
      <c r="N63" s="24"/>
    </row>
    <row r="64" spans="1:14" s="129" customFormat="1" ht="12.75" customHeight="1" x14ac:dyDescent="0.2">
      <c r="A64" s="42"/>
      <c r="B64" s="157" t="s">
        <v>395</v>
      </c>
      <c r="C64" s="24"/>
      <c r="D64" s="24"/>
      <c r="E64" s="24"/>
      <c r="L64" s="24"/>
      <c r="M64" s="24"/>
      <c r="N64" s="24"/>
    </row>
    <row r="65" spans="1:14" s="129" customFormat="1" ht="14.25" x14ac:dyDescent="0.2">
      <c r="A65" s="42"/>
      <c r="B65" s="157" t="s">
        <v>508</v>
      </c>
      <c r="C65" s="24"/>
      <c r="D65" s="24"/>
      <c r="E65" s="24"/>
      <c r="L65" s="24"/>
      <c r="M65" s="24"/>
      <c r="N65" s="24"/>
    </row>
    <row r="66" spans="1:14" s="129" customFormat="1" x14ac:dyDescent="0.2">
      <c r="A66" s="42"/>
      <c r="B66" s="24"/>
      <c r="C66" s="24"/>
      <c r="D66" s="24"/>
      <c r="E66" s="24"/>
      <c r="L66" s="24"/>
      <c r="M66" s="24"/>
      <c r="N66" s="24"/>
    </row>
    <row r="67" spans="1:14" s="129" customFormat="1" x14ac:dyDescent="0.2">
      <c r="A67" s="42"/>
      <c r="B67" s="24"/>
      <c r="C67" s="24"/>
      <c r="D67" s="24"/>
      <c r="E67" s="24"/>
      <c r="L67" s="24"/>
      <c r="M67" s="24"/>
      <c r="N67" s="24"/>
    </row>
    <row r="68" spans="1:14" x14ac:dyDescent="0.2"/>
    <row r="69" spans="1:14" x14ac:dyDescent="0.2"/>
    <row r="70" spans="1:14" x14ac:dyDescent="0.2"/>
    <row r="71" spans="1:14" x14ac:dyDescent="0.2"/>
    <row r="72" spans="1:14" x14ac:dyDescent="0.2">
      <c r="A72" s="149"/>
    </row>
    <row r="73" spans="1:14" x14ac:dyDescent="0.2">
      <c r="A73" s="102"/>
    </row>
    <row r="74" spans="1:14" x14ac:dyDescent="0.2"/>
    <row r="75" spans="1:14" x14ac:dyDescent="0.2"/>
    <row r="76" spans="1:14" x14ac:dyDescent="0.2"/>
    <row r="77" spans="1:14" x14ac:dyDescent="0.2"/>
    <row r="78" spans="1:14" x14ac:dyDescent="0.2"/>
    <row r="79" spans="1:14" x14ac:dyDescent="0.2"/>
    <row r="80" spans="1:14" x14ac:dyDescent="0.2"/>
    <row r="81" spans="2:14" x14ac:dyDescent="0.2"/>
    <row r="82" spans="2:14" x14ac:dyDescent="0.2"/>
    <row r="83" spans="2:14" x14ac:dyDescent="0.2"/>
    <row r="84" spans="2:14" s="42" customFormat="1" x14ac:dyDescent="0.2">
      <c r="B84" s="24"/>
      <c r="C84" s="24"/>
      <c r="D84" s="24"/>
      <c r="E84" s="24"/>
      <c r="F84" s="129"/>
      <c r="G84" s="129"/>
      <c r="H84" s="129"/>
      <c r="I84" s="129"/>
      <c r="J84" s="129"/>
      <c r="K84" s="129"/>
      <c r="L84" s="24"/>
      <c r="M84" s="24"/>
      <c r="N84" s="24"/>
    </row>
    <row r="85" spans="2:14" s="42" customFormat="1" x14ac:dyDescent="0.2">
      <c r="B85" s="24"/>
      <c r="C85" s="24"/>
      <c r="D85" s="24"/>
      <c r="E85" s="24"/>
      <c r="F85" s="129"/>
      <c r="G85" s="129"/>
      <c r="H85" s="129"/>
      <c r="I85" s="129"/>
      <c r="J85" s="129"/>
      <c r="K85" s="129"/>
      <c r="L85" s="24"/>
      <c r="M85" s="24"/>
      <c r="N85" s="24"/>
    </row>
    <row r="86" spans="2:14" s="42" customFormat="1" x14ac:dyDescent="0.2">
      <c r="B86" s="24"/>
      <c r="C86" s="24"/>
      <c r="D86" s="24"/>
      <c r="E86" s="24"/>
      <c r="F86" s="129"/>
      <c r="G86" s="129"/>
      <c r="H86" s="129"/>
      <c r="I86" s="129"/>
      <c r="J86" s="129"/>
      <c r="K86" s="129"/>
      <c r="L86" s="24"/>
      <c r="M86" s="24"/>
      <c r="N86" s="24"/>
    </row>
    <row r="87" spans="2:14" s="42" customFormat="1" x14ac:dyDescent="0.2">
      <c r="B87" s="24"/>
      <c r="C87" s="24"/>
      <c r="D87" s="24"/>
      <c r="E87" s="24"/>
      <c r="F87" s="129"/>
      <c r="G87" s="129"/>
      <c r="H87" s="129"/>
      <c r="I87" s="129"/>
      <c r="J87" s="129"/>
      <c r="K87" s="129"/>
      <c r="L87" s="24"/>
      <c r="M87" s="24"/>
      <c r="N87" s="24"/>
    </row>
    <row r="88" spans="2:14" s="42" customFormat="1" x14ac:dyDescent="0.2">
      <c r="B88" s="24"/>
      <c r="C88" s="24"/>
      <c r="D88" s="24"/>
      <c r="E88" s="24"/>
      <c r="F88" s="129"/>
      <c r="G88" s="129"/>
      <c r="H88" s="129"/>
      <c r="I88" s="129"/>
      <c r="J88" s="129"/>
      <c r="K88" s="129"/>
      <c r="L88" s="24"/>
      <c r="M88" s="24"/>
      <c r="N88" s="24"/>
    </row>
    <row r="89" spans="2:14" s="42" customFormat="1" x14ac:dyDescent="0.2">
      <c r="B89" s="24"/>
      <c r="C89" s="24"/>
      <c r="D89" s="24"/>
      <c r="E89" s="24"/>
      <c r="F89" s="129"/>
      <c r="G89" s="129"/>
      <c r="H89" s="129"/>
      <c r="I89" s="129"/>
      <c r="J89" s="129"/>
      <c r="K89" s="129"/>
      <c r="L89" s="24"/>
      <c r="M89" s="24"/>
      <c r="N89" s="24"/>
    </row>
    <row r="90" spans="2:14" s="42" customFormat="1" x14ac:dyDescent="0.2">
      <c r="B90" s="24"/>
      <c r="C90" s="24"/>
      <c r="D90" s="24"/>
      <c r="E90" s="24"/>
      <c r="F90" s="129"/>
      <c r="G90" s="129"/>
      <c r="H90" s="129"/>
      <c r="I90" s="129"/>
      <c r="J90" s="129"/>
      <c r="K90" s="129"/>
      <c r="L90" s="24"/>
      <c r="M90" s="24"/>
      <c r="N90" s="24"/>
    </row>
    <row r="91" spans="2:14" s="42" customFormat="1" x14ac:dyDescent="0.2">
      <c r="B91" s="24"/>
      <c r="C91" s="24"/>
      <c r="D91" s="24"/>
      <c r="E91" s="24"/>
      <c r="F91" s="129"/>
      <c r="G91" s="129"/>
      <c r="H91" s="129"/>
      <c r="I91" s="129"/>
      <c r="J91" s="129"/>
      <c r="K91" s="129"/>
      <c r="L91" s="24"/>
      <c r="M91" s="24"/>
      <c r="N91" s="24"/>
    </row>
    <row r="92" spans="2:14" s="42" customFormat="1" x14ac:dyDescent="0.2">
      <c r="B92" s="24"/>
      <c r="C92" s="24"/>
      <c r="D92" s="24"/>
      <c r="E92" s="24"/>
      <c r="F92" s="129"/>
      <c r="G92" s="129"/>
      <c r="H92" s="129"/>
      <c r="I92" s="129"/>
      <c r="J92" s="129"/>
      <c r="K92" s="129"/>
      <c r="L92" s="24"/>
      <c r="M92" s="24"/>
      <c r="N92" s="24"/>
    </row>
    <row r="93" spans="2:14" s="42" customFormat="1" x14ac:dyDescent="0.2">
      <c r="B93" s="24"/>
      <c r="C93" s="24"/>
      <c r="D93" s="24"/>
      <c r="E93" s="24"/>
      <c r="F93" s="129"/>
      <c r="G93" s="129"/>
      <c r="H93" s="129"/>
      <c r="I93" s="129"/>
      <c r="J93" s="129"/>
      <c r="K93" s="129"/>
      <c r="L93" s="24"/>
      <c r="M93" s="24"/>
      <c r="N93" s="24"/>
    </row>
    <row r="94" spans="2:14" s="42" customFormat="1" x14ac:dyDescent="0.2">
      <c r="B94" s="24"/>
      <c r="C94" s="24"/>
      <c r="D94" s="24"/>
      <c r="E94" s="24"/>
      <c r="F94" s="129"/>
      <c r="G94" s="129"/>
      <c r="H94" s="129"/>
      <c r="I94" s="129"/>
      <c r="J94" s="129"/>
      <c r="K94" s="129"/>
      <c r="L94" s="24"/>
      <c r="M94" s="24"/>
      <c r="N94" s="24"/>
    </row>
    <row r="95" spans="2:14" s="42" customFormat="1" x14ac:dyDescent="0.2">
      <c r="B95" s="24"/>
      <c r="C95" s="24"/>
      <c r="D95" s="24"/>
      <c r="E95" s="24"/>
      <c r="F95" s="129"/>
      <c r="G95" s="129"/>
      <c r="H95" s="129"/>
      <c r="I95" s="129"/>
      <c r="J95" s="129"/>
      <c r="K95" s="129"/>
      <c r="L95" s="24"/>
      <c r="M95" s="24"/>
      <c r="N95" s="24"/>
    </row>
    <row r="96" spans="2:14" s="42" customFormat="1" x14ac:dyDescent="0.2">
      <c r="B96" s="24"/>
      <c r="C96" s="24"/>
      <c r="D96" s="24"/>
      <c r="E96" s="24"/>
      <c r="F96" s="129"/>
      <c r="G96" s="129"/>
      <c r="H96" s="129"/>
      <c r="I96" s="129"/>
      <c r="J96" s="129"/>
      <c r="K96" s="129"/>
      <c r="L96" s="24"/>
      <c r="M96" s="24"/>
      <c r="N96" s="24"/>
    </row>
    <row r="97" spans="2:14" s="42" customFormat="1" x14ac:dyDescent="0.2">
      <c r="B97" s="24"/>
      <c r="C97" s="24"/>
      <c r="D97" s="24"/>
      <c r="E97" s="24"/>
      <c r="F97" s="129"/>
      <c r="G97" s="129"/>
      <c r="H97" s="129"/>
      <c r="I97" s="129"/>
      <c r="J97" s="129"/>
      <c r="K97" s="129"/>
      <c r="L97" s="24"/>
      <c r="M97" s="24"/>
      <c r="N97" s="24"/>
    </row>
    <row r="98" spans="2:14" s="42" customFormat="1" x14ac:dyDescent="0.2">
      <c r="B98" s="24"/>
      <c r="C98" s="24"/>
      <c r="D98" s="24"/>
      <c r="E98" s="24"/>
      <c r="F98" s="129"/>
      <c r="G98" s="129"/>
      <c r="H98" s="129"/>
      <c r="I98" s="129"/>
      <c r="J98" s="129"/>
      <c r="K98" s="129"/>
      <c r="L98" s="24"/>
      <c r="M98" s="24"/>
      <c r="N98" s="24"/>
    </row>
    <row r="99" spans="2:14" s="42" customFormat="1" x14ac:dyDescent="0.2">
      <c r="B99" s="24"/>
      <c r="C99" s="24"/>
      <c r="D99" s="24"/>
      <c r="E99" s="24"/>
      <c r="F99" s="129"/>
      <c r="G99" s="129"/>
      <c r="H99" s="129"/>
      <c r="I99" s="129"/>
      <c r="J99" s="129"/>
      <c r="K99" s="129"/>
      <c r="L99" s="24"/>
      <c r="M99" s="24"/>
      <c r="N99" s="24"/>
    </row>
    <row r="100" spans="2:14" s="42" customFormat="1" x14ac:dyDescent="0.2">
      <c r="B100" s="24"/>
      <c r="C100" s="24"/>
      <c r="D100" s="24"/>
      <c r="E100" s="24"/>
      <c r="F100" s="129"/>
      <c r="G100" s="129"/>
      <c r="H100" s="129"/>
      <c r="I100" s="129"/>
      <c r="J100" s="129"/>
      <c r="K100" s="129"/>
      <c r="L100" s="24"/>
      <c r="M100" s="24"/>
      <c r="N100" s="24"/>
    </row>
    <row r="101" spans="2:14" s="42" customFormat="1" hidden="1" x14ac:dyDescent="0.2">
      <c r="B101" s="24"/>
      <c r="C101" s="24"/>
      <c r="D101" s="24"/>
      <c r="E101" s="24"/>
      <c r="F101" s="129"/>
      <c r="G101" s="129"/>
      <c r="H101" s="129"/>
      <c r="I101" s="129"/>
      <c r="J101" s="129"/>
      <c r="K101" s="129"/>
      <c r="L101" s="24"/>
      <c r="M101" s="24"/>
      <c r="N101" s="24"/>
    </row>
    <row r="102" spans="2:14" s="42" customFormat="1" hidden="1" x14ac:dyDescent="0.2">
      <c r="B102" s="24"/>
      <c r="C102" s="24"/>
      <c r="D102" s="24"/>
      <c r="E102" s="24"/>
      <c r="F102" s="129"/>
      <c r="G102" s="129"/>
      <c r="H102" s="129"/>
      <c r="I102" s="129"/>
      <c r="J102" s="129"/>
      <c r="K102" s="129"/>
      <c r="L102" s="24"/>
      <c r="M102" s="24"/>
      <c r="N102" s="24"/>
    </row>
    <row r="103" spans="2:14" s="42" customFormat="1" hidden="1" x14ac:dyDescent="0.2">
      <c r="B103" s="24"/>
      <c r="C103" s="24"/>
      <c r="D103" s="24"/>
      <c r="E103" s="24"/>
      <c r="F103" s="129"/>
      <c r="G103" s="129"/>
      <c r="H103" s="129"/>
      <c r="I103" s="129"/>
      <c r="J103" s="129"/>
      <c r="K103" s="129"/>
      <c r="L103" s="24"/>
      <c r="M103" s="24"/>
      <c r="N103" s="24"/>
    </row>
  </sheetData>
  <sheetProtection algorithmName="SHA-512" hashValue="+0hSS1FPo+RvzCeSTSnEdZRw0Pj+NH9Or0DJNUCa0K1rnB/1Qndo4U4jWcxjgli7GC93836JNJEF7ZA5jQJ2pA==" saltValue="cDmDAMoUOTmwda3/Z69AQQ==" spinCount="100000" sheet="1" selectLockedCells="1"/>
  <dataConsolidate/>
  <dataValidations count="11">
    <dataValidation type="whole" operator="greaterThanOrEqual" allowBlank="1" showInputMessage="1" showErrorMessage="1" error="Enter a positive whole number only." sqref="C18 C47" xr:uid="{A33E2224-0729-419C-9768-A3566CD92828}">
      <formula1>0</formula1>
    </dataValidation>
    <dataValidation type="list" allowBlank="1" showInputMessage="1" showErrorMessage="1" sqref="C6" xr:uid="{A2C039DE-E5B9-464A-A0BD-9163D543A694}">
      <formula1>$F$6:$P$6</formula1>
    </dataValidation>
    <dataValidation type="list" allowBlank="1" showInputMessage="1" showErrorMessage="1" sqref="C35" xr:uid="{503B2E03-9D98-40EF-830B-D512FBCA4C9B}">
      <formula1>$F$35:$P$35</formula1>
    </dataValidation>
    <dataValidation type="decimal" operator="greaterThanOrEqual" allowBlank="1" showInputMessage="1" showErrorMessage="1" error="Enter a positive value only." sqref="C10:C11 C39:C40 C8 C37" xr:uid="{89723168-A5F3-4F0E-B217-52F395DCC405}">
      <formula1>0</formula1>
    </dataValidation>
    <dataValidation type="list" operator="greaterThanOrEqual" allowBlank="1" showInputMessage="1" showErrorMessage="1" error="Enter a positive value." prompt="Please explain in the bid narrative." sqref="C16 C45" xr:uid="{91E1E06D-EB15-40BB-ADDE-901733928FAA}">
      <formula1>$F$16:$H$16</formula1>
    </dataValidation>
    <dataValidation type="decimal" allowBlank="1" showInputMessage="1" showErrorMessage="1" errorTitle="Enter a valid latitude" error="Latitudes should range between 25 and 50 degrees." sqref="C32 C61" xr:uid="{61EB6D96-D4C0-4FAC-8C5A-A5F63CF89015}">
      <formula1>G32</formula1>
      <formula2>H32</formula2>
    </dataValidation>
    <dataValidation type="decimal" allowBlank="1" showInputMessage="1" showErrorMessage="1" errorTitle="Enter a valid longitude" error="Longitudes should range between -65 and -125 degrees." sqref="C62 C33" xr:uid="{7B3F465E-D925-4005-8891-E9DA6C69FCC0}">
      <formula1>G33</formula1>
      <formula2>H33</formula2>
    </dataValidation>
    <dataValidation type="whole" operator="greaterThanOrEqual" allowBlank="1" showInputMessage="1" showErrorMessage="1" error="Enter a positive value." sqref="C24 C53" xr:uid="{C7700AE0-2FC0-4FD6-A2B3-B5D58E5853CF}">
      <formula1>0</formula1>
    </dataValidation>
    <dataValidation type="list" allowBlank="1" showInputMessage="1" showErrorMessage="1" sqref="C22 C51" xr:uid="{544E22AA-A62A-41AB-A18E-ED66E59CC4EE}">
      <formula1>$F$22:$H$22</formula1>
    </dataValidation>
    <dataValidation type="decimal" allowBlank="1" showInputMessage="1" showErrorMessage="1" error="Enter a value between 0 and 1." sqref="C9 C38" xr:uid="{B497798D-A3F0-46D6-9BAF-896FA1FFB6C3}">
      <formula1>0</formula1>
      <formula2>1</formula2>
    </dataValidation>
    <dataValidation type="textLength" allowBlank="1" showInputMessage="1" showErrorMessage="1" error="Please use two-letter state abbreviation." sqref="C31 C60" xr:uid="{D4B4A7C9-6C24-4473-9D83-36AAFCEAC928}">
      <formula1>2</formula1>
      <formula2>2</formula2>
    </dataValidation>
  </dataValidations>
  <printOptions horizontalCentered="1"/>
  <pageMargins left="0.7" right="0.7" top="0.75" bottom="0.75" header="0.3" footer="0.3"/>
  <pageSetup scale="65" orientation="portrait" r:id="rId1"/>
  <headerFooter alignWithMargins="0"/>
  <rowBreaks count="1" manualBreakCount="1">
    <brk id="34" max="4"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58D95-B27E-401A-BF2C-1CB04AE34886}">
  <sheetPr codeName="Sheet7"/>
  <dimension ref="A1:K100"/>
  <sheetViews>
    <sheetView showGridLines="0" zoomScale="85" zoomScaleNormal="85" zoomScaleSheetLayoutView="85" workbookViewId="0">
      <pane ySplit="1" topLeftCell="A2" activePane="bottomLeft" state="frozen"/>
      <selection activeCell="C6" sqref="C6"/>
      <selection pane="bottomLeft" activeCell="C6" sqref="C6"/>
    </sheetView>
  </sheetViews>
  <sheetFormatPr defaultColWidth="0" defaultRowHeight="12.75" zeroHeight="1" x14ac:dyDescent="0.2"/>
  <cols>
    <col min="1" max="1" width="3.7109375" style="42" customWidth="1"/>
    <col min="2" max="2" width="59.28515625" style="24" customWidth="1"/>
    <col min="3" max="3" width="53.28515625" style="24" customWidth="1"/>
    <col min="4" max="4" width="19.7109375" style="24" customWidth="1"/>
    <col min="5" max="5" width="3.7109375" style="24" customWidth="1"/>
    <col min="6" max="11" width="9.28515625" style="129" hidden="1" customWidth="1"/>
    <col min="12" max="16384" width="9.28515625" style="24" hidden="1"/>
  </cols>
  <sheetData>
    <row r="1" spans="1:8" ht="23.1" customHeight="1" x14ac:dyDescent="0.25">
      <c r="B1" s="60" t="s">
        <v>789</v>
      </c>
      <c r="C1" s="58"/>
      <c r="D1" s="58"/>
    </row>
    <row r="2" spans="1:8" ht="12.75" customHeight="1" x14ac:dyDescent="0.2">
      <c r="B2" s="107" t="str">
        <f>'X-GenIn'!C7</f>
        <v>PSCo All-Source 2022 Dispatchable RFP</v>
      </c>
      <c r="C2" s="20"/>
      <c r="D2" s="155"/>
    </row>
    <row r="3" spans="1:8" ht="12.75" customHeight="1" x14ac:dyDescent="0.2">
      <c r="B3" s="155"/>
      <c r="C3" s="155"/>
      <c r="D3" s="155"/>
    </row>
    <row r="4" spans="1:8" ht="20.100000000000001" customHeight="1" x14ac:dyDescent="0.25">
      <c r="A4" s="103">
        <v>1</v>
      </c>
      <c r="B4" s="59" t="s">
        <v>12</v>
      </c>
      <c r="C4" s="380">
        <f>'C1_CoverSheet'!C4</f>
        <v>0</v>
      </c>
      <c r="D4" s="156"/>
    </row>
    <row r="5" spans="1:8" ht="12.75" customHeight="1" x14ac:dyDescent="0.2">
      <c r="A5" s="104"/>
      <c r="C5" s="40"/>
      <c r="D5" s="156"/>
      <c r="G5" s="129" t="s">
        <v>788</v>
      </c>
    </row>
    <row r="6" spans="1:8" ht="20.100000000000001" customHeight="1" x14ac:dyDescent="0.25">
      <c r="A6" s="103">
        <f>+A4+1</f>
        <v>2</v>
      </c>
      <c r="B6" s="45" t="s">
        <v>787</v>
      </c>
      <c r="C6" s="158"/>
      <c r="D6" s="138" t="s">
        <v>698</v>
      </c>
      <c r="G6" s="146" t="s">
        <v>418</v>
      </c>
      <c r="H6" s="146" t="s">
        <v>417</v>
      </c>
    </row>
    <row r="7" spans="1:8" ht="12.75" customHeight="1" x14ac:dyDescent="0.25">
      <c r="B7" s="31"/>
      <c r="D7" s="134"/>
      <c r="F7" s="131"/>
      <c r="G7" s="131" t="s">
        <v>682</v>
      </c>
      <c r="H7" s="131"/>
    </row>
    <row r="8" spans="1:8" ht="20.100000000000001" customHeight="1" x14ac:dyDescent="0.25">
      <c r="A8" s="103">
        <f>+A6+1</f>
        <v>3</v>
      </c>
      <c r="B8" s="45" t="s">
        <v>502</v>
      </c>
      <c r="C8" s="158"/>
      <c r="D8" s="138" t="s">
        <v>698</v>
      </c>
      <c r="G8" s="146" t="s">
        <v>418</v>
      </c>
      <c r="H8" s="146" t="s">
        <v>417</v>
      </c>
    </row>
    <row r="9" spans="1:8" ht="12.75" customHeight="1" x14ac:dyDescent="0.25">
      <c r="B9" s="31"/>
      <c r="D9" s="134"/>
      <c r="F9" s="131"/>
      <c r="G9" s="131" t="s">
        <v>503</v>
      </c>
      <c r="H9" s="131"/>
    </row>
    <row r="10" spans="1:8" ht="20.100000000000001" customHeight="1" x14ac:dyDescent="0.25">
      <c r="A10" s="103">
        <f>+A8+1</f>
        <v>4</v>
      </c>
      <c r="B10" s="45" t="s">
        <v>504</v>
      </c>
      <c r="C10" s="158"/>
      <c r="D10" s="138" t="s">
        <v>698</v>
      </c>
      <c r="G10" s="146" t="s">
        <v>418</v>
      </c>
      <c r="H10" s="146" t="s">
        <v>417</v>
      </c>
    </row>
    <row r="11" spans="1:8" ht="12.75" customHeight="1" x14ac:dyDescent="0.2">
      <c r="A11" s="104"/>
      <c r="B11" s="23"/>
      <c r="D11" s="134"/>
      <c r="F11" s="131"/>
      <c r="G11" s="131" t="s">
        <v>681</v>
      </c>
      <c r="H11" s="131"/>
    </row>
    <row r="12" spans="1:8" ht="20.100000000000001" customHeight="1" x14ac:dyDescent="0.25">
      <c r="A12" s="103">
        <f>+A10+1</f>
        <v>5</v>
      </c>
      <c r="B12" s="45" t="s">
        <v>499</v>
      </c>
      <c r="C12" s="158"/>
      <c r="D12" s="138" t="s">
        <v>698</v>
      </c>
      <c r="G12" s="146" t="s">
        <v>418</v>
      </c>
      <c r="H12" s="146" t="s">
        <v>417</v>
      </c>
    </row>
    <row r="13" spans="1:8" ht="12.75" customHeight="1" x14ac:dyDescent="0.2">
      <c r="A13" s="104"/>
      <c r="C13" s="121"/>
      <c r="D13" s="142"/>
    </row>
    <row r="14" spans="1:8" x14ac:dyDescent="0.2"/>
    <row r="15" spans="1:8" x14ac:dyDescent="0.2"/>
    <row r="16" spans="1:8" x14ac:dyDescent="0.2"/>
    <row r="17" spans="1:1" x14ac:dyDescent="0.2"/>
    <row r="18" spans="1:1" x14ac:dyDescent="0.2"/>
    <row r="19" spans="1:1" x14ac:dyDescent="0.2"/>
    <row r="20" spans="1:1" x14ac:dyDescent="0.2">
      <c r="A20" s="149"/>
    </row>
    <row r="21" spans="1:1" x14ac:dyDescent="0.2">
      <c r="A21" s="102"/>
    </row>
    <row r="22" spans="1:1" x14ac:dyDescent="0.2"/>
    <row r="23" spans="1:1" x14ac:dyDescent="0.2"/>
    <row r="24" spans="1:1" x14ac:dyDescent="0.2"/>
    <row r="25" spans="1:1" x14ac:dyDescent="0.2"/>
    <row r="26" spans="1:1" x14ac:dyDescent="0.2"/>
    <row r="27" spans="1:1" x14ac:dyDescent="0.2"/>
    <row r="28" spans="1:1" x14ac:dyDescent="0.2"/>
    <row r="29" spans="1:1" x14ac:dyDescent="0.2"/>
    <row r="30" spans="1:1" x14ac:dyDescent="0.2"/>
    <row r="31" spans="1:1" x14ac:dyDescent="0.2"/>
    <row r="32" spans="1:1"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2oNKubtnh/DVmVetJq+ukPf0qGrJP081ejD+Yj/wbybG3CTQOuDRkMxPcxUS3n7632czMBCEUsFmX/QRhN5y8Q==" saltValue="OQIriTr3+c1NHE5oNoMOmA==" spinCount="100000" sheet="1" selectLockedCells="1"/>
  <dataConsolidate/>
  <dataValidations count="4">
    <dataValidation type="list" operator="greaterThanOrEqual" allowBlank="1" error="Enter a positive value." sqref="C6" xr:uid="{89F3D883-9161-47B5-8210-496E99AEED59}">
      <formula1>$F$6:$H$6</formula1>
    </dataValidation>
    <dataValidation type="list" operator="greaterThanOrEqual" allowBlank="1" showInputMessage="1" error="Enter a positive value." prompt="Please provide further details on Section 123 forms." sqref="C10" xr:uid="{21357193-8C90-487A-804C-63B5A31E613D}">
      <formula1>$F$10:$H$10</formula1>
    </dataValidation>
    <dataValidation type="list" operator="greaterThanOrEqual" allowBlank="1" showInputMessage="1" error="Enter a positive value." sqref="C8" xr:uid="{42F87CF1-3498-4A16-88FB-5D6BDAAA218D}">
      <formula1>$F$8:$H$8</formula1>
    </dataValidation>
    <dataValidation type="list" operator="greaterThanOrEqual" allowBlank="1" showInputMessage="1" error="Enter a positive value." sqref="C12" xr:uid="{0A16A9BA-0088-468E-96D8-A3E093775D5E}">
      <formula1>$F$12:$H$12</formula1>
    </dataValidation>
  </dataValidations>
  <printOptions horizontalCentered="1"/>
  <pageMargins left="0.7" right="0.7" top="0.75" bottom="0.75" header="0.3" footer="0.3"/>
  <pageSetup scale="65" orientation="portrait" r:id="rId1"/>
  <headerFooter alignWithMargins="0"/>
  <ignoredErrors>
    <ignoredError sqref="C4"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7B90A-D94A-47F9-91E0-1FEAF9AC0375}">
  <sheetPr codeName="Sheet8"/>
  <dimension ref="A1:H100"/>
  <sheetViews>
    <sheetView showGridLines="0" zoomScale="85" zoomScaleNormal="85" zoomScaleSheetLayoutView="70" workbookViewId="0">
      <pane ySplit="1" topLeftCell="A2" activePane="bottomLeft" state="frozen"/>
      <selection activeCell="C6" sqref="C6"/>
      <selection pane="bottomLeft" activeCell="G41" sqref="G41"/>
    </sheetView>
  </sheetViews>
  <sheetFormatPr defaultColWidth="0" defaultRowHeight="12.75" customHeight="1" zeroHeight="1" x14ac:dyDescent="0.2"/>
  <cols>
    <col min="1" max="1" width="3.7109375" style="159" customWidth="1"/>
    <col min="2" max="2" width="38.5703125" style="164" customWidth="1"/>
    <col min="3" max="7" width="19.28515625" style="164" customWidth="1"/>
    <col min="8" max="8" width="3.7109375" style="164" customWidth="1"/>
    <col min="9" max="16384" width="9.28515625" style="164" hidden="1"/>
  </cols>
  <sheetData>
    <row r="1" spans="1:8" ht="23.1" customHeight="1" x14ac:dyDescent="0.25">
      <c r="B1" s="160" t="s">
        <v>385</v>
      </c>
      <c r="C1" s="161"/>
      <c r="D1" s="161"/>
      <c r="E1" s="162"/>
      <c r="F1" s="162"/>
      <c r="G1" s="162"/>
      <c r="H1" s="163"/>
    </row>
    <row r="2" spans="1:8" ht="12.75" customHeight="1" x14ac:dyDescent="0.2">
      <c r="B2" s="165" t="str">
        <f>'X-GenIn'!C7</f>
        <v>PSCo All-Source 2022 Dispatchable RFP</v>
      </c>
      <c r="C2" s="163"/>
      <c r="D2" s="2"/>
      <c r="E2" s="163"/>
      <c r="F2" s="163"/>
      <c r="G2" s="163"/>
      <c r="H2" s="163"/>
    </row>
    <row r="3" spans="1:8" ht="12.75" customHeight="1" x14ac:dyDescent="0.2">
      <c r="B3" s="165"/>
      <c r="C3" s="163"/>
      <c r="D3" s="163"/>
      <c r="E3" s="163"/>
      <c r="F3" s="163"/>
      <c r="G3" s="163"/>
      <c r="H3" s="163"/>
    </row>
    <row r="4" spans="1:8" ht="133.5" customHeight="1" x14ac:dyDescent="0.2">
      <c r="B4" s="420" t="s">
        <v>510</v>
      </c>
      <c r="C4" s="421"/>
      <c r="D4" s="421"/>
      <c r="E4" s="421"/>
      <c r="F4" s="421"/>
      <c r="G4" s="421"/>
      <c r="H4" s="166"/>
    </row>
    <row r="5" spans="1:8" ht="20.100000000000001" customHeight="1" x14ac:dyDescent="0.25">
      <c r="A5" s="167">
        <v>1</v>
      </c>
      <c r="B5" s="168" t="s">
        <v>509</v>
      </c>
      <c r="C5" s="66"/>
      <c r="D5" s="169"/>
      <c r="E5" s="170"/>
      <c r="F5" s="170"/>
      <c r="G5" s="170"/>
      <c r="H5" s="166"/>
    </row>
    <row r="6" spans="1:8" ht="12.75" customHeight="1" x14ac:dyDescent="0.2">
      <c r="A6" s="164"/>
      <c r="B6" s="171" t="s">
        <v>516</v>
      </c>
      <c r="C6" s="170"/>
      <c r="D6" s="170"/>
      <c r="E6" s="170"/>
      <c r="F6" s="170"/>
      <c r="G6" s="170"/>
      <c r="H6" s="166"/>
    </row>
    <row r="7" spans="1:8" ht="12.75" customHeight="1" x14ac:dyDescent="0.2">
      <c r="A7" s="164"/>
      <c r="B7" s="172"/>
      <c r="C7" s="170"/>
      <c r="D7" s="173" t="s">
        <v>410</v>
      </c>
      <c r="E7" s="174"/>
      <c r="F7" s="173" t="s">
        <v>411</v>
      </c>
      <c r="G7" s="174"/>
      <c r="H7" s="166"/>
    </row>
    <row r="8" spans="1:8" s="179" customFormat="1" ht="31.5" x14ac:dyDescent="0.25">
      <c r="A8" s="167">
        <f>+A5+1</f>
        <v>2</v>
      </c>
      <c r="B8" s="175" t="s">
        <v>689</v>
      </c>
      <c r="C8" s="176" t="s">
        <v>19</v>
      </c>
      <c r="D8" s="177" t="s">
        <v>518</v>
      </c>
      <c r="E8" s="178" t="s">
        <v>519</v>
      </c>
      <c r="F8" s="177" t="s">
        <v>520</v>
      </c>
      <c r="G8" s="178" t="s">
        <v>521</v>
      </c>
    </row>
    <row r="9" spans="1:8" ht="14.1" customHeight="1" x14ac:dyDescent="0.2">
      <c r="B9" s="180">
        <v>1</v>
      </c>
      <c r="C9" s="70"/>
      <c r="D9" s="70"/>
      <c r="E9" s="64"/>
      <c r="F9" s="67"/>
      <c r="G9" s="64"/>
    </row>
    <row r="10" spans="1:8" ht="14.1" customHeight="1" x14ac:dyDescent="0.2">
      <c r="B10" s="181">
        <v>2</v>
      </c>
      <c r="C10" s="71"/>
      <c r="D10" s="71"/>
      <c r="E10" s="61"/>
      <c r="F10" s="68"/>
      <c r="G10" s="61"/>
    </row>
    <row r="11" spans="1:8" ht="14.1" customHeight="1" x14ac:dyDescent="0.2">
      <c r="B11" s="181">
        <v>3</v>
      </c>
      <c r="C11" s="71"/>
      <c r="D11" s="71"/>
      <c r="E11" s="61"/>
      <c r="F11" s="68"/>
      <c r="G11" s="61"/>
    </row>
    <row r="12" spans="1:8" ht="14.1" customHeight="1" x14ac:dyDescent="0.2">
      <c r="B12" s="181">
        <v>4</v>
      </c>
      <c r="C12" s="71"/>
      <c r="D12" s="71"/>
      <c r="E12" s="61"/>
      <c r="F12" s="68"/>
      <c r="G12" s="61"/>
    </row>
    <row r="13" spans="1:8" ht="14.1" customHeight="1" x14ac:dyDescent="0.2">
      <c r="B13" s="181">
        <v>5</v>
      </c>
      <c r="C13" s="71"/>
      <c r="D13" s="71"/>
      <c r="E13" s="61"/>
      <c r="F13" s="68"/>
      <c r="G13" s="61"/>
    </row>
    <row r="14" spans="1:8" ht="14.1" customHeight="1" x14ac:dyDescent="0.2">
      <c r="B14" s="181">
        <v>6</v>
      </c>
      <c r="C14" s="71"/>
      <c r="D14" s="71"/>
      <c r="E14" s="61"/>
      <c r="F14" s="68"/>
      <c r="G14" s="61"/>
    </row>
    <row r="15" spans="1:8" ht="14.1" customHeight="1" x14ac:dyDescent="0.2">
      <c r="B15" s="181">
        <v>7</v>
      </c>
      <c r="C15" s="71"/>
      <c r="D15" s="71"/>
      <c r="E15" s="61"/>
      <c r="F15" s="68"/>
      <c r="G15" s="61"/>
    </row>
    <row r="16" spans="1:8" ht="14.1" customHeight="1" x14ac:dyDescent="0.2">
      <c r="B16" s="181">
        <v>8</v>
      </c>
      <c r="C16" s="71"/>
      <c r="D16" s="71"/>
      <c r="E16" s="61"/>
      <c r="F16" s="68"/>
      <c r="G16" s="61"/>
    </row>
    <row r="17" spans="2:7" ht="14.1" customHeight="1" x14ac:dyDescent="0.2">
      <c r="B17" s="181">
        <v>9</v>
      </c>
      <c r="C17" s="71"/>
      <c r="D17" s="71"/>
      <c r="E17" s="61"/>
      <c r="F17" s="68"/>
      <c r="G17" s="61"/>
    </row>
    <row r="18" spans="2:7" ht="14.1" customHeight="1" x14ac:dyDescent="0.2">
      <c r="B18" s="181">
        <v>10</v>
      </c>
      <c r="C18" s="71"/>
      <c r="D18" s="71"/>
      <c r="E18" s="61"/>
      <c r="F18" s="68"/>
      <c r="G18" s="61"/>
    </row>
    <row r="19" spans="2:7" ht="14.1" customHeight="1" x14ac:dyDescent="0.2">
      <c r="B19" s="181">
        <v>11</v>
      </c>
      <c r="C19" s="71"/>
      <c r="D19" s="71"/>
      <c r="E19" s="61"/>
      <c r="F19" s="68"/>
      <c r="G19" s="61"/>
    </row>
    <row r="20" spans="2:7" ht="14.1" customHeight="1" x14ac:dyDescent="0.2">
      <c r="B20" s="181">
        <v>12</v>
      </c>
      <c r="C20" s="71"/>
      <c r="D20" s="71"/>
      <c r="E20" s="61"/>
      <c r="F20" s="68"/>
      <c r="G20" s="61"/>
    </row>
    <row r="21" spans="2:7" ht="14.1" customHeight="1" x14ac:dyDescent="0.2">
      <c r="B21" s="181">
        <v>13</v>
      </c>
      <c r="C21" s="71"/>
      <c r="D21" s="71"/>
      <c r="E21" s="61"/>
      <c r="F21" s="68"/>
      <c r="G21" s="61"/>
    </row>
    <row r="22" spans="2:7" ht="14.1" customHeight="1" x14ac:dyDescent="0.2">
      <c r="B22" s="181">
        <v>14</v>
      </c>
      <c r="C22" s="71"/>
      <c r="D22" s="71"/>
      <c r="E22" s="61"/>
      <c r="F22" s="68"/>
      <c r="G22" s="61"/>
    </row>
    <row r="23" spans="2:7" ht="14.1" customHeight="1" x14ac:dyDescent="0.2">
      <c r="B23" s="181">
        <v>15</v>
      </c>
      <c r="C23" s="71"/>
      <c r="D23" s="71"/>
      <c r="E23" s="61"/>
      <c r="F23" s="68"/>
      <c r="G23" s="61"/>
    </row>
    <row r="24" spans="2:7" ht="14.1" customHeight="1" x14ac:dyDescent="0.2">
      <c r="B24" s="181">
        <v>16</v>
      </c>
      <c r="C24" s="71"/>
      <c r="D24" s="71"/>
      <c r="E24" s="61"/>
      <c r="F24" s="68"/>
      <c r="G24" s="61"/>
    </row>
    <row r="25" spans="2:7" ht="14.1" customHeight="1" x14ac:dyDescent="0.2">
      <c r="B25" s="181">
        <v>17</v>
      </c>
      <c r="C25" s="71"/>
      <c r="D25" s="71"/>
      <c r="E25" s="61"/>
      <c r="F25" s="68"/>
      <c r="G25" s="61"/>
    </row>
    <row r="26" spans="2:7" ht="14.1" customHeight="1" x14ac:dyDescent="0.2">
      <c r="B26" s="181">
        <v>18</v>
      </c>
      <c r="C26" s="71"/>
      <c r="D26" s="71"/>
      <c r="E26" s="61"/>
      <c r="F26" s="68"/>
      <c r="G26" s="61"/>
    </row>
    <row r="27" spans="2:7" ht="14.1" customHeight="1" x14ac:dyDescent="0.2">
      <c r="B27" s="181">
        <v>19</v>
      </c>
      <c r="C27" s="71"/>
      <c r="D27" s="71"/>
      <c r="E27" s="61"/>
      <c r="F27" s="68"/>
      <c r="G27" s="61"/>
    </row>
    <row r="28" spans="2:7" ht="14.1" customHeight="1" x14ac:dyDescent="0.2">
      <c r="B28" s="181">
        <v>20</v>
      </c>
      <c r="C28" s="71"/>
      <c r="D28" s="71"/>
      <c r="E28" s="61"/>
      <c r="F28" s="68"/>
      <c r="G28" s="61"/>
    </row>
    <row r="29" spans="2:7" ht="14.1" customHeight="1" x14ac:dyDescent="0.2">
      <c r="B29" s="181">
        <v>21</v>
      </c>
      <c r="C29" s="71"/>
      <c r="D29" s="71"/>
      <c r="E29" s="61"/>
      <c r="F29" s="68"/>
      <c r="G29" s="61"/>
    </row>
    <row r="30" spans="2:7" ht="14.1" customHeight="1" x14ac:dyDescent="0.2">
      <c r="B30" s="181">
        <v>22</v>
      </c>
      <c r="C30" s="71"/>
      <c r="D30" s="71"/>
      <c r="E30" s="61"/>
      <c r="F30" s="68"/>
      <c r="G30" s="61"/>
    </row>
    <row r="31" spans="2:7" ht="14.1" customHeight="1" x14ac:dyDescent="0.2">
      <c r="B31" s="181">
        <v>23</v>
      </c>
      <c r="C31" s="71"/>
      <c r="D31" s="71"/>
      <c r="E31" s="61"/>
      <c r="F31" s="68"/>
      <c r="G31" s="61"/>
    </row>
    <row r="32" spans="2:7" ht="14.1" customHeight="1" x14ac:dyDescent="0.2">
      <c r="B32" s="181">
        <v>24</v>
      </c>
      <c r="C32" s="71"/>
      <c r="D32" s="71"/>
      <c r="E32" s="61"/>
      <c r="F32" s="68"/>
      <c r="G32" s="61"/>
    </row>
    <row r="33" spans="1:8" ht="14.1" customHeight="1" x14ac:dyDescent="0.2">
      <c r="B33" s="182">
        <v>25</v>
      </c>
      <c r="C33" s="72"/>
      <c r="D33" s="72"/>
      <c r="E33" s="65"/>
      <c r="F33" s="69"/>
      <c r="G33" s="65"/>
    </row>
    <row r="34" spans="1:8" ht="20.100000000000001" customHeight="1" x14ac:dyDescent="0.25">
      <c r="A34" s="167">
        <f>+A8+1</f>
        <v>3</v>
      </c>
      <c r="B34" s="3" t="s">
        <v>523</v>
      </c>
      <c r="C34" s="183"/>
      <c r="D34" s="183"/>
      <c r="E34" s="183"/>
      <c r="F34" s="183"/>
      <c r="G34" s="183"/>
    </row>
    <row r="35" spans="1:8" ht="100.15" customHeight="1" x14ac:dyDescent="0.2">
      <c r="A35" s="184"/>
      <c r="B35" s="422"/>
      <c r="C35" s="423"/>
      <c r="D35" s="423"/>
      <c r="E35" s="423"/>
      <c r="F35" s="423"/>
      <c r="G35" s="424"/>
      <c r="H35" s="185"/>
    </row>
    <row r="36" spans="1:8" ht="12.75" customHeight="1" x14ac:dyDescent="0.2"/>
    <row r="37" spans="1:8" ht="20.100000000000001" customHeight="1" x14ac:dyDescent="0.25">
      <c r="A37" s="167">
        <f>+A34+1</f>
        <v>4</v>
      </c>
      <c r="B37" s="3" t="s">
        <v>0</v>
      </c>
    </row>
    <row r="38" spans="1:8" ht="104.25" customHeight="1" x14ac:dyDescent="0.2">
      <c r="B38" s="425" t="s">
        <v>517</v>
      </c>
      <c r="C38" s="426"/>
      <c r="D38" s="426"/>
      <c r="E38" s="426"/>
      <c r="F38" s="426"/>
      <c r="G38" s="426"/>
    </row>
    <row r="39" spans="1:8" ht="20.100000000000001" customHeight="1" x14ac:dyDescent="0.2">
      <c r="B39" s="186" t="s">
        <v>8</v>
      </c>
      <c r="C39" s="187">
        <f>'C1_CoverSheet'!C29/1000</f>
        <v>0</v>
      </c>
      <c r="D39" s="192"/>
      <c r="E39" s="186" t="s">
        <v>511</v>
      </c>
      <c r="G39" s="158"/>
    </row>
    <row r="40" spans="1:8" ht="20.100000000000001" customHeight="1" x14ac:dyDescent="0.2">
      <c r="B40" s="186" t="s">
        <v>19</v>
      </c>
      <c r="C40" s="88"/>
      <c r="E40" s="188" t="s">
        <v>512</v>
      </c>
      <c r="G40" s="158"/>
    </row>
    <row r="41" spans="1:8" ht="20.100000000000001" customHeight="1" x14ac:dyDescent="0.2">
      <c r="B41" s="186" t="s">
        <v>514</v>
      </c>
      <c r="C41" s="189">
        <f>C39*G42*C40*12</f>
        <v>0</v>
      </c>
      <c r="E41" s="186" t="s">
        <v>513</v>
      </c>
      <c r="G41" s="158"/>
    </row>
    <row r="42" spans="1:8" ht="20.100000000000001" customHeight="1" x14ac:dyDescent="0.2">
      <c r="E42" s="186" t="s">
        <v>515</v>
      </c>
      <c r="G42" s="190">
        <f>IF(G41=0,0,(G39+G40)/G41)</f>
        <v>0</v>
      </c>
    </row>
    <row r="43" spans="1:8" ht="12.75" customHeight="1" x14ac:dyDescent="0.2">
      <c r="B43" s="191"/>
      <c r="C43" s="191"/>
      <c r="E43" s="192"/>
    </row>
    <row r="44" spans="1:8" ht="12.75" customHeight="1" x14ac:dyDescent="0.2"/>
    <row r="45" spans="1:8" ht="12.75" customHeight="1" x14ac:dyDescent="0.2"/>
    <row r="46" spans="1:8" ht="12.75" customHeight="1" x14ac:dyDescent="0.2"/>
    <row r="47" spans="1:8" ht="12.75" customHeight="1" x14ac:dyDescent="0.2"/>
    <row r="48" spans="1: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aiNh/6Ylsf97RyzPqITyXz8m2WFqJGhB3+xYAmhP7eimm359ZcKthL3it8NaoJ/xoiC2NsUVE7YLLKGvkLo6jQ==" saltValue="E8XvDD82fbs4VT+DNsaDDA==" spinCount="100000" sheet="1" selectLockedCells="1"/>
  <mergeCells count="3">
    <mergeCell ref="B4:G4"/>
    <mergeCell ref="B35:G35"/>
    <mergeCell ref="B38:G38"/>
  </mergeCells>
  <dataValidations count="4">
    <dataValidation type="decimal" operator="greaterThanOrEqual" allowBlank="1" showInputMessage="1" showErrorMessage="1" error="Enter a positive value only." sqref="G39:G41 C9:G33" xr:uid="{36E265CA-CFC4-45B3-92EE-DEA7860201DC}">
      <formula1>0</formula1>
    </dataValidation>
    <dataValidation type="whole" operator="greaterThanOrEqual" allowBlank="1" showInputMessage="1" showErrorMessage="1" error="Enter zero or a positive whole number only." sqref="C5" xr:uid="{F83F3061-76CD-4A46-B420-6578DD5D8ACD}">
      <formula1>0</formula1>
    </dataValidation>
    <dataValidation operator="greaterThanOrEqual" allowBlank="1" showInputMessage="1" showErrorMessage="1" error="Net Capability must be &gt;= 10 MW." sqref="C39" xr:uid="{00000000-0002-0000-0300-000003000000}"/>
    <dataValidation type="decimal" operator="greaterThan" allowBlank="1" showInputMessage="1" showErrorMessage="1" error="Enter a positive value." sqref="C40" xr:uid="{00000000-0002-0000-0300-000002000000}">
      <formula1>0</formula1>
    </dataValidation>
  </dataValidations>
  <printOptions horizontalCentered="1"/>
  <pageMargins left="0.7" right="0.7" top="0.75" bottom="0.75" header="0.3" footer="0.3"/>
  <pageSetup scale="65" orientation="portrait" r:id="rId1"/>
  <headerFooter alignWithMargins="0"/>
  <rowBreaks count="1" manualBreakCount="1">
    <brk id="42" max="7" man="1"/>
  </rowBreaks>
  <ignoredErrors>
    <ignoredError sqref="E39:F39 C42:G42 D40:F40 C41:F41"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18891-DFB8-44CD-A0E4-40752AB9FA21}">
  <sheetPr codeName="Sheet9"/>
  <dimension ref="A1:F100"/>
  <sheetViews>
    <sheetView showGridLines="0" zoomScale="85" zoomScaleNormal="85" zoomScaleSheetLayoutView="70" workbookViewId="0">
      <pane ySplit="1" topLeftCell="A2" activePane="bottomLeft" state="frozen"/>
      <selection activeCell="C6" sqref="C6"/>
      <selection pane="bottomLeft" activeCell="C6" sqref="C6"/>
    </sheetView>
  </sheetViews>
  <sheetFormatPr defaultColWidth="0" defaultRowHeight="12.75" customHeight="1" zeroHeight="1" x14ac:dyDescent="0.2"/>
  <cols>
    <col min="1" max="1" width="3.7109375" style="159" customWidth="1"/>
    <col min="2" max="2" width="38.5703125" style="164" customWidth="1"/>
    <col min="3" max="4" width="19.28515625" style="164" customWidth="1"/>
    <col min="5" max="5" width="56" style="164" customWidth="1"/>
    <col min="6" max="6" width="3.7109375" style="164" customWidth="1"/>
    <col min="7" max="16384" width="9.28515625" style="164" hidden="1"/>
  </cols>
  <sheetData>
    <row r="1" spans="1:6" ht="23.1" customHeight="1" x14ac:dyDescent="0.25">
      <c r="B1" s="160" t="s">
        <v>384</v>
      </c>
      <c r="C1" s="161"/>
      <c r="D1" s="161"/>
      <c r="E1" s="162"/>
      <c r="F1" s="163"/>
    </row>
    <row r="2" spans="1:6" ht="12.75" customHeight="1" x14ac:dyDescent="0.2">
      <c r="B2" s="165" t="str">
        <f>'X-GenIn'!C7</f>
        <v>PSCo All-Source 2022 Dispatchable RFP</v>
      </c>
      <c r="C2" s="163"/>
      <c r="D2" s="163"/>
      <c r="E2"/>
      <c r="F2" s="163"/>
    </row>
    <row r="3" spans="1:6" ht="12.75" customHeight="1" x14ac:dyDescent="0.2">
      <c r="B3" s="165"/>
      <c r="C3" s="163"/>
      <c r="D3" s="163"/>
      <c r="E3" s="163"/>
      <c r="F3" s="163"/>
    </row>
    <row r="4" spans="1:6" ht="72.75" customHeight="1" x14ac:dyDescent="0.2">
      <c r="B4" s="420" t="s">
        <v>522</v>
      </c>
      <c r="C4" s="421"/>
      <c r="D4" s="421"/>
      <c r="E4" s="421"/>
      <c r="F4" s="166"/>
    </row>
    <row r="5" spans="1:6" s="179" customFormat="1" ht="47.25" x14ac:dyDescent="0.25">
      <c r="A5" s="167">
        <v>1</v>
      </c>
      <c r="B5" s="314" t="s">
        <v>689</v>
      </c>
      <c r="C5" s="175" t="s">
        <v>409</v>
      </c>
      <c r="D5" s="176" t="s">
        <v>423</v>
      </c>
      <c r="E5" s="2"/>
    </row>
    <row r="6" spans="1:6" ht="14.1" customHeight="1" x14ac:dyDescent="0.2">
      <c r="B6" s="180">
        <v>1</v>
      </c>
      <c r="C6" s="193"/>
      <c r="D6" s="193"/>
      <c r="E6" s="2"/>
    </row>
    <row r="7" spans="1:6" ht="14.1" customHeight="1" x14ac:dyDescent="0.2">
      <c r="B7" s="181">
        <v>2</v>
      </c>
      <c r="C7" s="194"/>
      <c r="D7" s="194"/>
      <c r="E7" s="2"/>
    </row>
    <row r="8" spans="1:6" ht="14.1" customHeight="1" x14ac:dyDescent="0.2">
      <c r="B8" s="181">
        <v>3</v>
      </c>
      <c r="C8" s="194"/>
      <c r="D8" s="194"/>
      <c r="E8" s="2"/>
    </row>
    <row r="9" spans="1:6" ht="14.1" customHeight="1" x14ac:dyDescent="0.2">
      <c r="B9" s="181">
        <v>4</v>
      </c>
      <c r="C9" s="194"/>
      <c r="D9" s="194"/>
      <c r="E9" s="2"/>
    </row>
    <row r="10" spans="1:6" ht="14.1" customHeight="1" x14ac:dyDescent="0.2">
      <c r="B10" s="181">
        <v>5</v>
      </c>
      <c r="C10" s="194"/>
      <c r="D10" s="194"/>
      <c r="E10" s="2"/>
    </row>
    <row r="11" spans="1:6" ht="14.1" customHeight="1" x14ac:dyDescent="0.2">
      <c r="B11" s="181">
        <v>6</v>
      </c>
      <c r="C11" s="194"/>
      <c r="D11" s="194"/>
      <c r="E11" s="2"/>
    </row>
    <row r="12" spans="1:6" ht="14.1" customHeight="1" x14ac:dyDescent="0.2">
      <c r="B12" s="181">
        <v>7</v>
      </c>
      <c r="C12" s="194"/>
      <c r="D12" s="194"/>
      <c r="E12" s="2"/>
    </row>
    <row r="13" spans="1:6" ht="14.1" customHeight="1" x14ac:dyDescent="0.2">
      <c r="B13" s="181">
        <v>8</v>
      </c>
      <c r="C13" s="194"/>
      <c r="D13" s="194"/>
      <c r="E13" s="2"/>
    </row>
    <row r="14" spans="1:6" ht="14.1" customHeight="1" x14ac:dyDescent="0.2">
      <c r="B14" s="181">
        <v>9</v>
      </c>
      <c r="C14" s="194"/>
      <c r="D14" s="194"/>
      <c r="E14" s="2"/>
    </row>
    <row r="15" spans="1:6" ht="14.1" customHeight="1" x14ac:dyDescent="0.2">
      <c r="B15" s="181">
        <v>10</v>
      </c>
      <c r="C15" s="194"/>
      <c r="D15" s="194"/>
      <c r="E15" s="2"/>
    </row>
    <row r="16" spans="1:6" ht="14.1" customHeight="1" x14ac:dyDescent="0.2">
      <c r="B16" s="181">
        <v>11</v>
      </c>
      <c r="C16" s="194"/>
      <c r="D16" s="194"/>
      <c r="E16" s="2"/>
    </row>
    <row r="17" spans="1:5" ht="14.1" customHeight="1" x14ac:dyDescent="0.2">
      <c r="B17" s="181">
        <v>12</v>
      </c>
      <c r="C17" s="194"/>
      <c r="D17" s="194"/>
      <c r="E17" s="2"/>
    </row>
    <row r="18" spans="1:5" ht="14.1" customHeight="1" x14ac:dyDescent="0.2">
      <c r="B18" s="181">
        <v>13</v>
      </c>
      <c r="C18" s="194"/>
      <c r="D18" s="194"/>
      <c r="E18" s="2"/>
    </row>
    <row r="19" spans="1:5" ht="14.1" customHeight="1" x14ac:dyDescent="0.2">
      <c r="B19" s="181">
        <v>14</v>
      </c>
      <c r="C19" s="194"/>
      <c r="D19" s="194"/>
      <c r="E19" s="2"/>
    </row>
    <row r="20" spans="1:5" ht="14.1" customHeight="1" x14ac:dyDescent="0.2">
      <c r="B20" s="181">
        <v>15</v>
      </c>
      <c r="C20" s="194"/>
      <c r="D20" s="194"/>
      <c r="E20" s="2"/>
    </row>
    <row r="21" spans="1:5" ht="14.1" customHeight="1" x14ac:dyDescent="0.2">
      <c r="B21" s="181">
        <v>16</v>
      </c>
      <c r="C21" s="194"/>
      <c r="D21" s="194"/>
      <c r="E21" s="2"/>
    </row>
    <row r="22" spans="1:5" ht="14.1" customHeight="1" x14ac:dyDescent="0.2">
      <c r="B22" s="181">
        <v>17</v>
      </c>
      <c r="C22" s="194"/>
      <c r="D22" s="194"/>
      <c r="E22" s="2"/>
    </row>
    <row r="23" spans="1:5" ht="14.1" customHeight="1" x14ac:dyDescent="0.2">
      <c r="B23" s="181">
        <v>18</v>
      </c>
      <c r="C23" s="194"/>
      <c r="D23" s="194"/>
      <c r="E23" s="2"/>
    </row>
    <row r="24" spans="1:5" ht="14.1" customHeight="1" x14ac:dyDescent="0.2">
      <c r="B24" s="181">
        <v>19</v>
      </c>
      <c r="C24" s="194"/>
      <c r="D24" s="194"/>
      <c r="E24" s="2"/>
    </row>
    <row r="25" spans="1:5" ht="14.1" customHeight="1" x14ac:dyDescent="0.2">
      <c r="B25" s="181">
        <v>20</v>
      </c>
      <c r="C25" s="194"/>
      <c r="D25" s="194"/>
      <c r="E25" s="2"/>
    </row>
    <row r="26" spans="1:5" ht="14.1" customHeight="1" x14ac:dyDescent="0.2">
      <c r="B26" s="181">
        <v>21</v>
      </c>
      <c r="C26" s="194"/>
      <c r="D26" s="194"/>
      <c r="E26" s="2"/>
    </row>
    <row r="27" spans="1:5" ht="14.1" customHeight="1" x14ac:dyDescent="0.2">
      <c r="B27" s="181">
        <v>22</v>
      </c>
      <c r="C27" s="194"/>
      <c r="D27" s="194"/>
      <c r="E27" s="2"/>
    </row>
    <row r="28" spans="1:5" ht="14.1" customHeight="1" x14ac:dyDescent="0.2">
      <c r="B28" s="181">
        <v>23</v>
      </c>
      <c r="C28" s="194"/>
      <c r="D28" s="194"/>
      <c r="E28" s="2"/>
    </row>
    <row r="29" spans="1:5" ht="14.1" customHeight="1" x14ac:dyDescent="0.2">
      <c r="B29" s="181">
        <v>24</v>
      </c>
      <c r="C29" s="194"/>
      <c r="D29" s="194"/>
      <c r="E29" s="2"/>
    </row>
    <row r="30" spans="1:5" ht="14.1" customHeight="1" x14ac:dyDescent="0.2">
      <c r="B30" s="182">
        <v>25</v>
      </c>
      <c r="C30" s="195"/>
      <c r="D30" s="195"/>
      <c r="E30" s="2"/>
    </row>
    <row r="31" spans="1:5" s="2" customFormat="1" ht="12.75" customHeight="1" x14ac:dyDescent="0.2"/>
    <row r="32" spans="1:5" ht="20.100000000000001" customHeight="1" x14ac:dyDescent="0.25">
      <c r="A32" s="167">
        <f>A5+1</f>
        <v>2</v>
      </c>
      <c r="B32" s="3" t="s">
        <v>524</v>
      </c>
      <c r="C32" s="183"/>
      <c r="D32" s="183"/>
      <c r="E32" s="183"/>
    </row>
    <row r="33" spans="1:6" ht="200.1" customHeight="1" x14ac:dyDescent="0.2">
      <c r="A33" s="184"/>
      <c r="B33" s="422"/>
      <c r="C33" s="423"/>
      <c r="D33" s="423"/>
      <c r="E33" s="423"/>
      <c r="F33" s="185"/>
    </row>
    <row r="34" spans="1:6" ht="12.75" customHeight="1" x14ac:dyDescent="0.2"/>
    <row r="35" spans="1:6" ht="12.75" customHeight="1" x14ac:dyDescent="0.2">
      <c r="B35" s="191"/>
      <c r="C35" s="191"/>
      <c r="E35" s="192"/>
    </row>
    <row r="36" spans="1:6" ht="12.75" customHeight="1" x14ac:dyDescent="0.2"/>
    <row r="37" spans="1:6" ht="12.75" customHeight="1" x14ac:dyDescent="0.2"/>
    <row r="38" spans="1:6" ht="12.75" customHeight="1" x14ac:dyDescent="0.2"/>
    <row r="39" spans="1:6" ht="12.75" customHeight="1" x14ac:dyDescent="0.2"/>
    <row r="40" spans="1:6" ht="12.75" customHeight="1" x14ac:dyDescent="0.2"/>
    <row r="41" spans="1:6" ht="12.75" customHeight="1" x14ac:dyDescent="0.2"/>
    <row r="42" spans="1:6" ht="12.75" customHeight="1" x14ac:dyDescent="0.2"/>
    <row r="43" spans="1:6" ht="12.75" customHeight="1" x14ac:dyDescent="0.2"/>
    <row r="44" spans="1:6" ht="12.75" customHeight="1" x14ac:dyDescent="0.2"/>
    <row r="45" spans="1:6" ht="12.75" customHeight="1" x14ac:dyDescent="0.2"/>
    <row r="46" spans="1:6" ht="12.75" customHeight="1" x14ac:dyDescent="0.2"/>
    <row r="47" spans="1:6" ht="12.75" customHeight="1" x14ac:dyDescent="0.2"/>
    <row r="48" spans="1:6"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SOyZO+uc0Z3C7nbAj8QLwBo+mWfeVtgMsiInLgIBE91zC7j7RHJ900JvRnpAGbYD4grRhWqnA0EhDdTH84YQg==" saltValue="TgJ/ohwu7OfuVPuyIILQ0g==" spinCount="100000" sheet="1" selectLockedCells="1"/>
  <mergeCells count="2">
    <mergeCell ref="B4:E4"/>
    <mergeCell ref="B33:E33"/>
  </mergeCells>
  <dataValidations count="1">
    <dataValidation type="decimal" operator="greaterThanOrEqual" allowBlank="1" showInputMessage="1" showErrorMessage="1" error="Enter a positive value only." sqref="C6:D30" xr:uid="{62AF8042-7333-4DA3-B18C-B34879F381F5}">
      <formula1>0</formula1>
    </dataValidation>
  </dataValidations>
  <printOptions horizontalCentered="1"/>
  <pageMargins left="0.7" right="0.7" top="0.75" bottom="0.75" header="0.3" footer="0.3"/>
  <pageSetup scale="65" orientation="portrait" r:id="rId1"/>
  <headerFooter alignWithMargins="0"/>
  <rowBreaks count="1" manualBreakCount="1">
    <brk id="34" max="7"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079F9-931D-4E35-8BDD-E41C622D6250}">
  <sheetPr codeName="Sheet10"/>
  <dimension ref="A1:G100"/>
  <sheetViews>
    <sheetView showGridLines="0" zoomScale="85" zoomScaleNormal="85" zoomScaleSheetLayoutView="70" workbookViewId="0">
      <pane ySplit="1" topLeftCell="A2" activePane="bottomLeft" state="frozen"/>
      <selection activeCell="C6" sqref="C6"/>
      <selection pane="bottomLeft" activeCell="C6" sqref="C6"/>
    </sheetView>
  </sheetViews>
  <sheetFormatPr defaultColWidth="0" defaultRowHeight="12.75" customHeight="1" zeroHeight="1" x14ac:dyDescent="0.2"/>
  <cols>
    <col min="1" max="1" width="3.7109375" style="159" customWidth="1"/>
    <col min="2" max="2" width="38.5703125" style="164" customWidth="1"/>
    <col min="3" max="6" width="19.28515625" style="164" customWidth="1"/>
    <col min="7" max="7" width="3.7109375" style="164" customWidth="1"/>
    <col min="8" max="16384" width="9.28515625" style="164" hidden="1"/>
  </cols>
  <sheetData>
    <row r="1" spans="1:7" ht="23.1" customHeight="1" x14ac:dyDescent="0.25">
      <c r="B1" s="160" t="s">
        <v>763</v>
      </c>
      <c r="C1" s="161"/>
      <c r="D1" s="161"/>
      <c r="E1" s="162"/>
      <c r="F1" s="162"/>
      <c r="G1" s="163"/>
    </row>
    <row r="2" spans="1:7" ht="12.75" customHeight="1" x14ac:dyDescent="0.2">
      <c r="B2" s="165" t="str">
        <f>'X-GenIn'!C7</f>
        <v>PSCo All-Source 2022 Dispatchable RFP</v>
      </c>
      <c r="C2" s="163"/>
      <c r="D2" s="163"/>
      <c r="E2" s="163"/>
      <c r="F2" s="163"/>
      <c r="G2" s="163"/>
    </row>
    <row r="3" spans="1:7" ht="12.75" customHeight="1" x14ac:dyDescent="0.2">
      <c r="B3" s="165"/>
      <c r="C3" s="163"/>
      <c r="D3" s="163"/>
      <c r="E3" s="163"/>
      <c r="F3" s="163"/>
      <c r="G3" s="163"/>
    </row>
    <row r="4" spans="1:7" ht="57" customHeight="1" x14ac:dyDescent="0.2">
      <c r="B4" s="427" t="s">
        <v>804</v>
      </c>
      <c r="C4" s="427"/>
      <c r="D4" s="427"/>
      <c r="E4" s="427"/>
      <c r="F4" s="427"/>
      <c r="G4" s="166"/>
    </row>
    <row r="5" spans="1:7" ht="46.15" customHeight="1" x14ac:dyDescent="0.25">
      <c r="A5" s="167">
        <v>1</v>
      </c>
      <c r="B5" s="345" t="s">
        <v>689</v>
      </c>
      <c r="C5" s="346" t="s">
        <v>764</v>
      </c>
      <c r="D5" s="347"/>
      <c r="E5" s="347"/>
      <c r="F5" s="348"/>
    </row>
    <row r="6" spans="1:7" ht="14.1" customHeight="1" x14ac:dyDescent="0.2">
      <c r="B6" s="349">
        <v>1</v>
      </c>
      <c r="C6" s="327"/>
      <c r="D6" s="347"/>
      <c r="E6" s="347"/>
    </row>
    <row r="7" spans="1:7" ht="14.1" customHeight="1" x14ac:dyDescent="0.2">
      <c r="B7" s="350">
        <v>2</v>
      </c>
      <c r="C7" s="328"/>
      <c r="D7" s="347"/>
      <c r="E7" s="347"/>
    </row>
    <row r="8" spans="1:7" ht="14.1" customHeight="1" x14ac:dyDescent="0.2">
      <c r="B8" s="350">
        <v>3</v>
      </c>
      <c r="C8" s="328"/>
      <c r="D8" s="347"/>
      <c r="E8" s="347"/>
    </row>
    <row r="9" spans="1:7" ht="14.1" customHeight="1" x14ac:dyDescent="0.2">
      <c r="B9" s="350">
        <v>4</v>
      </c>
      <c r="C9" s="328"/>
      <c r="D9" s="347"/>
      <c r="E9" s="347"/>
    </row>
    <row r="10" spans="1:7" ht="14.1" customHeight="1" x14ac:dyDescent="0.2">
      <c r="B10" s="350">
        <v>5</v>
      </c>
      <c r="C10" s="328"/>
      <c r="D10" s="347"/>
      <c r="E10" s="347"/>
    </row>
    <row r="11" spans="1:7" ht="14.1" customHeight="1" x14ac:dyDescent="0.2">
      <c r="B11" s="350">
        <v>6</v>
      </c>
      <c r="C11" s="328"/>
      <c r="D11" s="347"/>
      <c r="E11" s="347"/>
    </row>
    <row r="12" spans="1:7" ht="14.1" customHeight="1" x14ac:dyDescent="0.2">
      <c r="B12" s="350">
        <v>7</v>
      </c>
      <c r="C12" s="328"/>
      <c r="D12" s="347"/>
      <c r="E12" s="347"/>
    </row>
    <row r="13" spans="1:7" ht="14.1" customHeight="1" x14ac:dyDescent="0.2">
      <c r="B13" s="350">
        <v>8</v>
      </c>
      <c r="C13" s="328"/>
      <c r="D13" s="347"/>
      <c r="E13" s="347"/>
    </row>
    <row r="14" spans="1:7" ht="14.1" customHeight="1" x14ac:dyDescent="0.2">
      <c r="B14" s="350">
        <v>9</v>
      </c>
      <c r="C14" s="328"/>
      <c r="D14" s="347"/>
      <c r="E14" s="347"/>
    </row>
    <row r="15" spans="1:7" ht="14.1" customHeight="1" x14ac:dyDescent="0.2">
      <c r="B15" s="350">
        <v>10</v>
      </c>
      <c r="C15" s="328"/>
      <c r="D15" s="347"/>
      <c r="E15" s="347"/>
    </row>
    <row r="16" spans="1:7" ht="14.1" customHeight="1" x14ac:dyDescent="0.2">
      <c r="B16" s="350">
        <v>11</v>
      </c>
      <c r="C16" s="328"/>
      <c r="D16" s="347"/>
      <c r="E16" s="347"/>
    </row>
    <row r="17" spans="1:6" ht="14.1" customHeight="1" x14ac:dyDescent="0.2">
      <c r="B17" s="350">
        <v>12</v>
      </c>
      <c r="C17" s="328"/>
      <c r="D17" s="347"/>
      <c r="E17" s="347"/>
    </row>
    <row r="18" spans="1:6" ht="14.1" customHeight="1" x14ac:dyDescent="0.2">
      <c r="B18" s="350">
        <v>13</v>
      </c>
      <c r="C18" s="328"/>
      <c r="D18" s="347"/>
      <c r="E18" s="347"/>
    </row>
    <row r="19" spans="1:6" ht="14.1" customHeight="1" x14ac:dyDescent="0.2">
      <c r="B19" s="350">
        <v>14</v>
      </c>
      <c r="C19" s="328"/>
      <c r="D19" s="347"/>
      <c r="E19" s="347"/>
    </row>
    <row r="20" spans="1:6" ht="14.1" customHeight="1" x14ac:dyDescent="0.2">
      <c r="B20" s="350">
        <v>15</v>
      </c>
      <c r="C20" s="328"/>
      <c r="D20" s="347"/>
      <c r="E20" s="347"/>
    </row>
    <row r="21" spans="1:6" ht="14.1" customHeight="1" x14ac:dyDescent="0.2">
      <c r="B21" s="350">
        <v>16</v>
      </c>
      <c r="C21" s="328"/>
      <c r="D21" s="347"/>
      <c r="E21" s="347"/>
    </row>
    <row r="22" spans="1:6" ht="14.1" customHeight="1" x14ac:dyDescent="0.2">
      <c r="B22" s="350">
        <v>17</v>
      </c>
      <c r="C22" s="328"/>
      <c r="D22" s="347"/>
      <c r="E22" s="347"/>
    </row>
    <row r="23" spans="1:6" ht="14.1" customHeight="1" x14ac:dyDescent="0.2">
      <c r="B23" s="350">
        <v>18</v>
      </c>
      <c r="C23" s="328"/>
      <c r="D23" s="347"/>
      <c r="E23" s="347"/>
    </row>
    <row r="24" spans="1:6" ht="14.1" customHeight="1" x14ac:dyDescent="0.2">
      <c r="B24" s="350">
        <v>19</v>
      </c>
      <c r="C24" s="328"/>
      <c r="D24" s="347"/>
      <c r="E24" s="347"/>
    </row>
    <row r="25" spans="1:6" ht="14.1" customHeight="1" x14ac:dyDescent="0.2">
      <c r="B25" s="350">
        <v>20</v>
      </c>
      <c r="C25" s="328"/>
      <c r="D25" s="347"/>
      <c r="E25" s="347"/>
    </row>
    <row r="26" spans="1:6" ht="14.1" customHeight="1" x14ac:dyDescent="0.2">
      <c r="B26" s="350">
        <v>21</v>
      </c>
      <c r="C26" s="328"/>
      <c r="D26" s="347"/>
      <c r="E26" s="347"/>
    </row>
    <row r="27" spans="1:6" ht="14.1" customHeight="1" x14ac:dyDescent="0.2">
      <c r="B27" s="350">
        <v>22</v>
      </c>
      <c r="C27" s="328"/>
      <c r="D27" s="347"/>
      <c r="E27" s="347"/>
    </row>
    <row r="28" spans="1:6" ht="14.1" customHeight="1" x14ac:dyDescent="0.2">
      <c r="B28" s="350">
        <v>23</v>
      </c>
      <c r="C28" s="328"/>
      <c r="D28" s="347"/>
      <c r="E28" s="347"/>
    </row>
    <row r="29" spans="1:6" ht="14.1" customHeight="1" x14ac:dyDescent="0.2">
      <c r="B29" s="350">
        <v>24</v>
      </c>
      <c r="C29" s="328"/>
      <c r="D29" s="347"/>
      <c r="E29" s="347"/>
    </row>
    <row r="30" spans="1:6" ht="14.1" customHeight="1" x14ac:dyDescent="0.2">
      <c r="B30" s="351">
        <v>25</v>
      </c>
      <c r="C30" s="329"/>
      <c r="D30" s="347"/>
      <c r="E30" s="347"/>
    </row>
    <row r="31" spans="1:6" s="163" customFormat="1" ht="14.1" customHeight="1" x14ac:dyDescent="0.2">
      <c r="D31" s="347"/>
      <c r="E31" s="347"/>
    </row>
    <row r="32" spans="1:6" ht="20.100000000000001" customHeight="1" x14ac:dyDescent="0.25">
      <c r="A32" s="167">
        <f>+A5+1</f>
        <v>2</v>
      </c>
      <c r="B32" s="250" t="s">
        <v>786</v>
      </c>
      <c r="C32" s="183"/>
      <c r="D32" s="183"/>
      <c r="E32" s="183"/>
      <c r="F32" s="183"/>
    </row>
    <row r="33" spans="1:7" ht="200.1" customHeight="1" x14ac:dyDescent="0.2">
      <c r="A33" s="184"/>
      <c r="B33" s="422"/>
      <c r="C33" s="423"/>
      <c r="D33" s="423"/>
      <c r="E33" s="423"/>
      <c r="F33" s="424"/>
      <c r="G33" s="185"/>
    </row>
    <row r="34" spans="1:7" ht="12.75" customHeight="1" x14ac:dyDescent="0.2"/>
    <row r="35" spans="1:7" ht="12.75" customHeight="1" x14ac:dyDescent="0.2">
      <c r="B35" s="171"/>
      <c r="C35" s="302"/>
      <c r="E35" s="192"/>
    </row>
    <row r="36" spans="1:7" ht="12.75" customHeight="1" x14ac:dyDescent="0.2"/>
    <row r="37" spans="1:7" ht="12.75" customHeight="1" x14ac:dyDescent="0.2"/>
    <row r="38" spans="1:7" ht="12.75" customHeight="1" x14ac:dyDescent="0.2"/>
    <row r="39" spans="1:7" ht="12.75" customHeight="1" x14ac:dyDescent="0.2"/>
    <row r="40" spans="1:7" ht="12.75" customHeight="1" x14ac:dyDescent="0.2"/>
    <row r="41" spans="1:7" s="159" customFormat="1" ht="12.75" customHeight="1" x14ac:dyDescent="0.2">
      <c r="B41" s="164"/>
      <c r="C41" s="164"/>
      <c r="D41" s="164"/>
      <c r="E41" s="164"/>
      <c r="F41" s="164"/>
      <c r="G41" s="164"/>
    </row>
    <row r="42" spans="1:7" s="159" customFormat="1" ht="12.75" customHeight="1" x14ac:dyDescent="0.2">
      <c r="B42" s="164"/>
      <c r="C42" s="164"/>
      <c r="D42" s="164"/>
      <c r="E42" s="164"/>
      <c r="F42" s="164"/>
      <c r="G42" s="164"/>
    </row>
    <row r="43" spans="1:7" s="159" customFormat="1" ht="12.75" customHeight="1" x14ac:dyDescent="0.2">
      <c r="B43" s="164"/>
      <c r="C43" s="164"/>
      <c r="D43" s="164"/>
      <c r="E43" s="164"/>
      <c r="F43" s="164"/>
      <c r="G43" s="164"/>
    </row>
    <row r="44" spans="1:7" s="159" customFormat="1" ht="12.75" customHeight="1" x14ac:dyDescent="0.2">
      <c r="B44" s="164"/>
      <c r="C44" s="164"/>
      <c r="D44" s="164"/>
      <c r="E44" s="164"/>
      <c r="F44" s="164"/>
      <c r="G44" s="164"/>
    </row>
    <row r="45" spans="1:7" s="159" customFormat="1" ht="12.75" customHeight="1" x14ac:dyDescent="0.2">
      <c r="B45" s="164"/>
      <c r="C45" s="164"/>
      <c r="D45" s="164"/>
      <c r="E45" s="164"/>
      <c r="F45" s="164"/>
      <c r="G45" s="164"/>
    </row>
    <row r="46" spans="1:7" s="159" customFormat="1" ht="12.75" customHeight="1" x14ac:dyDescent="0.2">
      <c r="B46" s="164"/>
      <c r="C46" s="164"/>
      <c r="D46" s="164"/>
      <c r="E46" s="164"/>
      <c r="F46" s="164"/>
      <c r="G46" s="164"/>
    </row>
    <row r="47" spans="1:7" s="159" customFormat="1" ht="12.75" customHeight="1" x14ac:dyDescent="0.2">
      <c r="B47" s="164"/>
      <c r="C47" s="164"/>
      <c r="D47" s="164"/>
      <c r="E47" s="164"/>
      <c r="F47" s="164"/>
      <c r="G47" s="164"/>
    </row>
    <row r="48" spans="1:7" s="159" customFormat="1" ht="12.75" customHeight="1" x14ac:dyDescent="0.2">
      <c r="B48" s="164"/>
      <c r="C48" s="164"/>
      <c r="D48" s="164"/>
      <c r="E48" s="164"/>
      <c r="F48" s="164"/>
      <c r="G48" s="164"/>
    </row>
    <row r="49" spans="2:7" s="159" customFormat="1" ht="12.75" customHeight="1" x14ac:dyDescent="0.2">
      <c r="B49" s="164"/>
      <c r="C49" s="164"/>
      <c r="D49" s="164"/>
      <c r="E49" s="164"/>
      <c r="F49" s="164"/>
      <c r="G49" s="164"/>
    </row>
    <row r="50" spans="2:7" s="159" customFormat="1" ht="12.75" customHeight="1" x14ac:dyDescent="0.2">
      <c r="B50" s="164"/>
      <c r="C50" s="164"/>
      <c r="D50" s="164"/>
      <c r="E50" s="164"/>
      <c r="F50" s="164"/>
      <c r="G50" s="164"/>
    </row>
    <row r="51" spans="2:7" s="159" customFormat="1" ht="12.75" customHeight="1" x14ac:dyDescent="0.2">
      <c r="B51" s="164"/>
      <c r="C51" s="164"/>
      <c r="D51" s="164"/>
      <c r="E51" s="164"/>
      <c r="F51" s="164"/>
      <c r="G51" s="164"/>
    </row>
    <row r="52" spans="2:7" s="159" customFormat="1" ht="12.75" customHeight="1" x14ac:dyDescent="0.2">
      <c r="B52" s="164"/>
      <c r="C52" s="164"/>
      <c r="D52" s="164"/>
      <c r="E52" s="164"/>
      <c r="F52" s="164"/>
      <c r="G52" s="164"/>
    </row>
    <row r="53" spans="2:7" s="159" customFormat="1" ht="12.75" customHeight="1" x14ac:dyDescent="0.2">
      <c r="B53" s="164"/>
      <c r="C53" s="164"/>
      <c r="D53" s="164"/>
      <c r="E53" s="164"/>
      <c r="F53" s="164"/>
      <c r="G53" s="164"/>
    </row>
    <row r="54" spans="2:7" s="159" customFormat="1" ht="12.75" customHeight="1" x14ac:dyDescent="0.2">
      <c r="B54" s="164"/>
      <c r="C54" s="164"/>
      <c r="D54" s="164"/>
      <c r="E54" s="164"/>
      <c r="F54" s="164"/>
      <c r="G54" s="164"/>
    </row>
    <row r="55" spans="2:7" s="159" customFormat="1" ht="12.75" customHeight="1" x14ac:dyDescent="0.2">
      <c r="B55" s="164"/>
      <c r="C55" s="164"/>
      <c r="D55" s="164"/>
      <c r="E55" s="164"/>
      <c r="F55" s="164"/>
      <c r="G55" s="164"/>
    </row>
    <row r="56" spans="2:7" s="159" customFormat="1" ht="12.75" customHeight="1" x14ac:dyDescent="0.2">
      <c r="B56" s="164"/>
      <c r="C56" s="164"/>
      <c r="D56" s="164"/>
      <c r="E56" s="164"/>
      <c r="F56" s="164"/>
      <c r="G56" s="164"/>
    </row>
    <row r="57" spans="2:7" s="159" customFormat="1" ht="12.75" customHeight="1" x14ac:dyDescent="0.2">
      <c r="B57" s="164"/>
      <c r="C57" s="164"/>
      <c r="D57" s="164"/>
      <c r="E57" s="164"/>
      <c r="F57" s="164"/>
      <c r="G57" s="164"/>
    </row>
    <row r="58" spans="2:7" s="159" customFormat="1" ht="12.75" customHeight="1" x14ac:dyDescent="0.2">
      <c r="B58" s="164"/>
      <c r="C58" s="164"/>
      <c r="D58" s="164"/>
      <c r="E58" s="164"/>
      <c r="F58" s="164"/>
      <c r="G58" s="164"/>
    </row>
    <row r="59" spans="2:7" s="159" customFormat="1" ht="12.75" customHeight="1" x14ac:dyDescent="0.2">
      <c r="B59" s="164"/>
      <c r="C59" s="164"/>
      <c r="D59" s="164"/>
      <c r="E59" s="164"/>
      <c r="F59" s="164"/>
      <c r="G59" s="164"/>
    </row>
    <row r="60" spans="2:7" s="159" customFormat="1" ht="12.75" customHeight="1" x14ac:dyDescent="0.2">
      <c r="B60" s="164"/>
      <c r="C60" s="164"/>
      <c r="D60" s="164"/>
      <c r="E60" s="164"/>
      <c r="F60" s="164"/>
      <c r="G60" s="164"/>
    </row>
    <row r="61" spans="2:7" s="159" customFormat="1" ht="12.75" customHeight="1" x14ac:dyDescent="0.2">
      <c r="B61" s="164"/>
      <c r="C61" s="164"/>
      <c r="D61" s="164"/>
      <c r="E61" s="164"/>
      <c r="F61" s="164"/>
      <c r="G61" s="164"/>
    </row>
    <row r="62" spans="2:7" s="159" customFormat="1" ht="12.75" customHeight="1" x14ac:dyDescent="0.2">
      <c r="B62" s="164"/>
      <c r="C62" s="164"/>
      <c r="D62" s="164"/>
      <c r="E62" s="164"/>
      <c r="F62" s="164"/>
      <c r="G62" s="164"/>
    </row>
    <row r="63" spans="2:7" s="159" customFormat="1" ht="12.75" customHeight="1" x14ac:dyDescent="0.2">
      <c r="B63" s="164"/>
      <c r="C63" s="164"/>
      <c r="D63" s="164"/>
      <c r="E63" s="164"/>
      <c r="F63" s="164"/>
      <c r="G63" s="164"/>
    </row>
    <row r="64" spans="2:7" s="159" customFormat="1" ht="12.75" customHeight="1" x14ac:dyDescent="0.2">
      <c r="B64" s="164"/>
      <c r="C64" s="164"/>
      <c r="D64" s="164"/>
      <c r="E64" s="164"/>
      <c r="F64" s="164"/>
      <c r="G64" s="164"/>
    </row>
    <row r="65" spans="2:7" s="159" customFormat="1" ht="12.75" customHeight="1" x14ac:dyDescent="0.2">
      <c r="B65" s="164"/>
      <c r="C65" s="164"/>
      <c r="D65" s="164"/>
      <c r="E65" s="164"/>
      <c r="F65" s="164"/>
      <c r="G65" s="164"/>
    </row>
    <row r="66" spans="2:7" s="159" customFormat="1" ht="12.75" customHeight="1" x14ac:dyDescent="0.2">
      <c r="B66" s="164"/>
      <c r="C66" s="164"/>
      <c r="D66" s="164"/>
      <c r="E66" s="164"/>
      <c r="F66" s="164"/>
      <c r="G66" s="164"/>
    </row>
    <row r="67" spans="2:7" s="159" customFormat="1" ht="12.75" customHeight="1" x14ac:dyDescent="0.2">
      <c r="B67" s="164"/>
      <c r="C67" s="164"/>
      <c r="D67" s="164"/>
      <c r="E67" s="164"/>
      <c r="F67" s="164"/>
      <c r="G67" s="164"/>
    </row>
    <row r="68" spans="2:7" s="159" customFormat="1" ht="12.75" customHeight="1" x14ac:dyDescent="0.2">
      <c r="B68" s="164"/>
      <c r="C68" s="164"/>
      <c r="D68" s="164"/>
      <c r="E68" s="164"/>
      <c r="F68" s="164"/>
      <c r="G68" s="164"/>
    </row>
    <row r="69" spans="2:7" s="159" customFormat="1" ht="12.75" customHeight="1" x14ac:dyDescent="0.2">
      <c r="B69" s="164"/>
      <c r="C69" s="164"/>
      <c r="D69" s="164"/>
      <c r="E69" s="164"/>
      <c r="F69" s="164"/>
      <c r="G69" s="164"/>
    </row>
    <row r="70" spans="2:7" s="159" customFormat="1" ht="12.75" customHeight="1" x14ac:dyDescent="0.2">
      <c r="B70" s="164"/>
      <c r="C70" s="164"/>
      <c r="D70" s="164"/>
      <c r="E70" s="164"/>
      <c r="F70" s="164"/>
      <c r="G70" s="164"/>
    </row>
    <row r="71" spans="2:7" s="159" customFormat="1" ht="12.75" customHeight="1" x14ac:dyDescent="0.2">
      <c r="B71" s="164"/>
      <c r="C71" s="164"/>
      <c r="D71" s="164"/>
      <c r="E71" s="164"/>
      <c r="F71" s="164"/>
      <c r="G71" s="164"/>
    </row>
    <row r="72" spans="2:7" s="159" customFormat="1" ht="12.75" customHeight="1" x14ac:dyDescent="0.2">
      <c r="B72" s="164"/>
      <c r="C72" s="164"/>
      <c r="D72" s="164"/>
      <c r="E72" s="164"/>
      <c r="F72" s="164"/>
      <c r="G72" s="164"/>
    </row>
    <row r="73" spans="2:7" s="159" customFormat="1" ht="12.75" customHeight="1" x14ac:dyDescent="0.2">
      <c r="B73" s="164"/>
      <c r="C73" s="164"/>
      <c r="D73" s="164"/>
      <c r="E73" s="164"/>
      <c r="F73" s="164"/>
      <c r="G73" s="164"/>
    </row>
    <row r="74" spans="2:7" s="159" customFormat="1" ht="12.75" customHeight="1" x14ac:dyDescent="0.2">
      <c r="B74" s="164"/>
      <c r="C74" s="164"/>
      <c r="D74" s="164"/>
      <c r="E74" s="164"/>
      <c r="F74" s="164"/>
      <c r="G74" s="164"/>
    </row>
    <row r="75" spans="2:7" s="159" customFormat="1" ht="12.75" customHeight="1" x14ac:dyDescent="0.2">
      <c r="B75" s="164"/>
      <c r="C75" s="164"/>
      <c r="D75" s="164"/>
      <c r="E75" s="164"/>
      <c r="F75" s="164"/>
      <c r="G75" s="164"/>
    </row>
    <row r="76" spans="2:7" s="159" customFormat="1" ht="12.75" customHeight="1" x14ac:dyDescent="0.2">
      <c r="B76" s="164"/>
      <c r="C76" s="164"/>
      <c r="D76" s="164"/>
      <c r="E76" s="164"/>
      <c r="F76" s="164"/>
      <c r="G76" s="164"/>
    </row>
    <row r="77" spans="2:7" s="159" customFormat="1" ht="12.75" customHeight="1" x14ac:dyDescent="0.2">
      <c r="B77" s="164"/>
      <c r="C77" s="164"/>
      <c r="D77" s="164"/>
      <c r="E77" s="164"/>
      <c r="F77" s="164"/>
      <c r="G77" s="164"/>
    </row>
    <row r="78" spans="2:7" s="159" customFormat="1" ht="12.75" customHeight="1" x14ac:dyDescent="0.2">
      <c r="B78" s="164"/>
      <c r="C78" s="164"/>
      <c r="D78" s="164"/>
      <c r="E78" s="164"/>
      <c r="F78" s="164"/>
      <c r="G78" s="164"/>
    </row>
    <row r="79" spans="2:7" s="159" customFormat="1" ht="12.75" customHeight="1" x14ac:dyDescent="0.2">
      <c r="B79" s="164"/>
      <c r="C79" s="164"/>
      <c r="D79" s="164"/>
      <c r="E79" s="164"/>
      <c r="F79" s="164"/>
      <c r="G79" s="164"/>
    </row>
    <row r="80" spans="2:7" s="159" customFormat="1" ht="12.75" customHeight="1" x14ac:dyDescent="0.2">
      <c r="B80" s="164"/>
      <c r="C80" s="164"/>
      <c r="D80" s="164"/>
      <c r="E80" s="164"/>
      <c r="F80" s="164"/>
      <c r="G80" s="164"/>
    </row>
    <row r="81" spans="2:7" s="159" customFormat="1" ht="12.75" customHeight="1" x14ac:dyDescent="0.2">
      <c r="B81" s="164"/>
      <c r="C81" s="164"/>
      <c r="D81" s="164"/>
      <c r="E81" s="164"/>
      <c r="F81" s="164"/>
      <c r="G81" s="164"/>
    </row>
    <row r="82" spans="2:7" s="159" customFormat="1" ht="12.75" customHeight="1" x14ac:dyDescent="0.2">
      <c r="B82" s="164"/>
      <c r="C82" s="164"/>
      <c r="D82" s="164"/>
      <c r="E82" s="164"/>
      <c r="F82" s="164"/>
      <c r="G82" s="164"/>
    </row>
    <row r="83" spans="2:7" s="159" customFormat="1" ht="12.75" customHeight="1" x14ac:dyDescent="0.2">
      <c r="B83" s="164"/>
      <c r="C83" s="164"/>
      <c r="D83" s="164"/>
      <c r="E83" s="164"/>
      <c r="F83" s="164"/>
      <c r="G83" s="164"/>
    </row>
    <row r="84" spans="2:7" s="159" customFormat="1" ht="12.75" customHeight="1" x14ac:dyDescent="0.2">
      <c r="B84" s="164"/>
      <c r="C84" s="164"/>
      <c r="D84" s="164"/>
      <c r="E84" s="164"/>
      <c r="F84" s="164"/>
      <c r="G84" s="164"/>
    </row>
    <row r="85" spans="2:7" s="159" customFormat="1" ht="12.75" customHeight="1" x14ac:dyDescent="0.2">
      <c r="B85" s="164"/>
      <c r="C85" s="164"/>
      <c r="D85" s="164"/>
      <c r="E85" s="164"/>
      <c r="F85" s="164"/>
      <c r="G85" s="164"/>
    </row>
    <row r="86" spans="2:7" s="159" customFormat="1" ht="12.75" customHeight="1" x14ac:dyDescent="0.2">
      <c r="B86" s="164"/>
      <c r="C86" s="164"/>
      <c r="D86" s="164"/>
      <c r="E86" s="164"/>
      <c r="F86" s="164"/>
      <c r="G86" s="164"/>
    </row>
    <row r="87" spans="2:7" s="159" customFormat="1" ht="12.75" customHeight="1" x14ac:dyDescent="0.2">
      <c r="B87" s="164"/>
      <c r="C87" s="164"/>
      <c r="D87" s="164"/>
      <c r="E87" s="164"/>
      <c r="F87" s="164"/>
      <c r="G87" s="164"/>
    </row>
    <row r="88" spans="2:7" s="159" customFormat="1" ht="12.75" customHeight="1" x14ac:dyDescent="0.2">
      <c r="B88" s="164"/>
      <c r="C88" s="164"/>
      <c r="D88" s="164"/>
      <c r="E88" s="164"/>
      <c r="F88" s="164"/>
      <c r="G88" s="164"/>
    </row>
    <row r="89" spans="2:7" s="159" customFormat="1" ht="12.75" customHeight="1" x14ac:dyDescent="0.2">
      <c r="B89" s="164"/>
      <c r="C89" s="164"/>
      <c r="D89" s="164"/>
      <c r="E89" s="164"/>
      <c r="F89" s="164"/>
      <c r="G89" s="164"/>
    </row>
    <row r="90" spans="2:7" s="159" customFormat="1" ht="12.75" customHeight="1" x14ac:dyDescent="0.2">
      <c r="B90" s="164"/>
      <c r="C90" s="164"/>
      <c r="D90" s="164"/>
      <c r="E90" s="164"/>
      <c r="F90" s="164"/>
      <c r="G90" s="164"/>
    </row>
    <row r="91" spans="2:7" s="159" customFormat="1" ht="12.75" customHeight="1" x14ac:dyDescent="0.2">
      <c r="B91" s="164"/>
      <c r="C91" s="164"/>
      <c r="D91" s="164"/>
      <c r="E91" s="164"/>
      <c r="F91" s="164"/>
      <c r="G91" s="164"/>
    </row>
    <row r="92" spans="2:7" s="159" customFormat="1" ht="12.75" customHeight="1" x14ac:dyDescent="0.2">
      <c r="B92" s="164"/>
      <c r="C92" s="164"/>
      <c r="D92" s="164"/>
      <c r="E92" s="164"/>
      <c r="F92" s="164"/>
      <c r="G92" s="164"/>
    </row>
    <row r="93" spans="2:7" s="159" customFormat="1" ht="12.75" customHeight="1" x14ac:dyDescent="0.2">
      <c r="B93" s="164"/>
      <c r="C93" s="164"/>
      <c r="D93" s="164"/>
      <c r="E93" s="164"/>
      <c r="F93" s="164"/>
      <c r="G93" s="164"/>
    </row>
    <row r="94" spans="2:7" s="159" customFormat="1" ht="12.75" customHeight="1" x14ac:dyDescent="0.2">
      <c r="B94" s="164"/>
      <c r="C94" s="164"/>
      <c r="D94" s="164"/>
      <c r="E94" s="164"/>
      <c r="F94" s="164"/>
      <c r="G94" s="164"/>
    </row>
    <row r="95" spans="2:7" s="159" customFormat="1" ht="12.75" customHeight="1" x14ac:dyDescent="0.2">
      <c r="B95" s="164"/>
      <c r="C95" s="164"/>
      <c r="D95" s="164"/>
      <c r="E95" s="164"/>
      <c r="F95" s="164"/>
      <c r="G95" s="164"/>
    </row>
    <row r="96" spans="2:7" s="159" customFormat="1" ht="12.75" customHeight="1" x14ac:dyDescent="0.2">
      <c r="B96" s="164"/>
      <c r="C96" s="164"/>
      <c r="D96" s="164"/>
      <c r="E96" s="164"/>
      <c r="F96" s="164"/>
      <c r="G96" s="164"/>
    </row>
    <row r="97" spans="2:7" s="159" customFormat="1" ht="12.75" customHeight="1" x14ac:dyDescent="0.2">
      <c r="B97" s="164"/>
      <c r="C97" s="164"/>
      <c r="D97" s="164"/>
      <c r="E97" s="164"/>
      <c r="F97" s="164"/>
      <c r="G97" s="164"/>
    </row>
    <row r="98" spans="2:7" s="159" customFormat="1" ht="12.75" customHeight="1" x14ac:dyDescent="0.2">
      <c r="B98" s="164"/>
      <c r="C98" s="164"/>
      <c r="D98" s="164"/>
      <c r="E98" s="164"/>
      <c r="F98" s="164"/>
      <c r="G98" s="164"/>
    </row>
    <row r="99" spans="2:7" s="159" customFormat="1" ht="12.75" customHeight="1" x14ac:dyDescent="0.2">
      <c r="B99" s="164"/>
      <c r="C99" s="164"/>
      <c r="D99" s="164"/>
      <c r="E99" s="164"/>
      <c r="F99" s="164"/>
      <c r="G99" s="164"/>
    </row>
    <row r="100" spans="2:7" s="159" customFormat="1" ht="12.75" customHeight="1" x14ac:dyDescent="0.2">
      <c r="B100" s="164"/>
      <c r="C100" s="164"/>
      <c r="D100" s="164"/>
      <c r="E100" s="164"/>
      <c r="F100" s="164"/>
      <c r="G100" s="164"/>
    </row>
  </sheetData>
  <sheetProtection algorithmName="SHA-512" hashValue="IIcx8v2lQ8k9PMOdsBq7TGJbVbRObyZmCyhjDxAEv/QOao7ddfqq7ORdagKdjiiUYrnb1WSs91ApF3aPfix3Dg==" saltValue="QuesZWXwkZ8V+/50w85LmQ==" spinCount="100000" sheet="1" selectLockedCells="1"/>
  <mergeCells count="2">
    <mergeCell ref="B4:F4"/>
    <mergeCell ref="B33:F33"/>
  </mergeCells>
  <dataValidations count="1">
    <dataValidation type="decimal" operator="greaterThanOrEqual" allowBlank="1" showInputMessage="1" showErrorMessage="1" error="Enter a positive value only." sqref="C6:C30" xr:uid="{385AC4AD-FF37-427B-B4A2-6B168317A3F0}">
      <formula1>0</formula1>
    </dataValidation>
  </dataValidations>
  <printOptions horizontalCentered="1"/>
  <pageMargins left="0.7" right="0.7" top="0.75" bottom="0.75" header="0.3" footer="0.3"/>
  <pageSetup scale="65"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FF7D8-E620-4F50-A3F6-40C7B5E4195C}">
  <sheetPr codeName="Sheet11">
    <pageSetUpPr autoPageBreaks="0"/>
  </sheetPr>
  <dimension ref="A1:G100"/>
  <sheetViews>
    <sheetView showGridLines="0" zoomScale="85" zoomScaleNormal="85" workbookViewId="0">
      <pane ySplit="1" topLeftCell="A2" activePane="bottomLeft" state="frozen"/>
      <selection activeCell="C6" sqref="C6"/>
      <selection pane="bottomLeft" activeCell="C5" sqref="C5"/>
    </sheetView>
  </sheetViews>
  <sheetFormatPr defaultColWidth="0" defaultRowHeight="12.75" customHeight="1" zeroHeight="1" x14ac:dyDescent="0.2"/>
  <cols>
    <col min="1" max="1" width="3.7109375" style="47" customWidth="1"/>
    <col min="2" max="2" width="70.7109375" style="19" customWidth="1"/>
    <col min="3" max="3" width="60.7109375" style="19" customWidth="1"/>
    <col min="4" max="4" width="3.7109375" style="19" customWidth="1"/>
    <col min="5" max="16384" width="9.28515625" style="19" hidden="1"/>
  </cols>
  <sheetData>
    <row r="1" spans="1:4" ht="23.1" customHeight="1" x14ac:dyDescent="0.25">
      <c r="B1" s="18" t="s">
        <v>397</v>
      </c>
      <c r="C1" s="21"/>
      <c r="D1"/>
    </row>
    <row r="2" spans="1:4" ht="12.75" customHeight="1" x14ac:dyDescent="0.2">
      <c r="B2" s="107" t="str">
        <f>'X-GenIn'!C7</f>
        <v>PSCo All-Source 2022 Dispatchable RFP</v>
      </c>
      <c r="C2"/>
      <c r="D2" s="20"/>
    </row>
    <row r="3" spans="1:4" ht="12.75" customHeight="1" x14ac:dyDescent="0.2">
      <c r="B3" s="125"/>
      <c r="C3" s="125"/>
      <c r="D3" s="20"/>
    </row>
    <row r="4" spans="1:4" s="49" customFormat="1" ht="20.100000000000001" customHeight="1" x14ac:dyDescent="0.25">
      <c r="A4" s="196">
        <v>1</v>
      </c>
      <c r="B4" s="197" t="s">
        <v>525</v>
      </c>
      <c r="C4" s="198"/>
      <c r="D4" s="48"/>
    </row>
    <row r="5" spans="1:4" ht="33" customHeight="1" x14ac:dyDescent="0.2">
      <c r="A5" s="196"/>
      <c r="B5" s="199" t="s">
        <v>526</v>
      </c>
      <c r="C5" s="200"/>
      <c r="D5" s="20"/>
    </row>
    <row r="6" spans="1:4" customFormat="1" ht="12.75" customHeight="1" x14ac:dyDescent="0.2">
      <c r="A6" s="196"/>
      <c r="B6" s="148" t="s">
        <v>527</v>
      </c>
      <c r="C6" s="201"/>
    </row>
    <row r="7" spans="1:4" ht="19.899999999999999" customHeight="1" x14ac:dyDescent="0.2">
      <c r="A7" s="196"/>
      <c r="B7" s="199" t="s">
        <v>528</v>
      </c>
      <c r="C7" s="202"/>
      <c r="D7" s="20"/>
    </row>
    <row r="8" spans="1:4" ht="19.899999999999999" customHeight="1" x14ac:dyDescent="0.2">
      <c r="A8" s="196"/>
      <c r="B8" s="199" t="s">
        <v>674</v>
      </c>
      <c r="C8" s="303"/>
      <c r="D8" s="20"/>
    </row>
    <row r="9" spans="1:4" ht="19.899999999999999" customHeight="1" x14ac:dyDescent="0.2">
      <c r="A9" s="196"/>
      <c r="B9" s="199" t="s">
        <v>529</v>
      </c>
      <c r="C9" s="203"/>
      <c r="D9" s="20"/>
    </row>
    <row r="10" spans="1:4" ht="19.899999999999999" customHeight="1" x14ac:dyDescent="0.2">
      <c r="A10" s="196"/>
      <c r="B10" s="199" t="s">
        <v>530</v>
      </c>
      <c r="C10" s="204"/>
      <c r="D10" s="20" t="s">
        <v>490</v>
      </c>
    </row>
    <row r="11" spans="1:4" ht="12.75" customHeight="1" x14ac:dyDescent="0.2">
      <c r="A11" s="196"/>
      <c r="B11" s="148" t="s">
        <v>531</v>
      </c>
      <c r="C11" s="50"/>
      <c r="D11" s="20"/>
    </row>
    <row r="12" spans="1:4" ht="12.75" customHeight="1" x14ac:dyDescent="0.2">
      <c r="A12" s="196"/>
      <c r="B12" s="205"/>
      <c r="C12" s="50"/>
      <c r="D12" s="20"/>
    </row>
    <row r="13" spans="1:4" ht="20.100000000000001" customHeight="1" x14ac:dyDescent="0.25">
      <c r="A13" s="196">
        <f>+A4+1</f>
        <v>2</v>
      </c>
      <c r="B13" s="197" t="s">
        <v>398</v>
      </c>
      <c r="C13" s="206"/>
      <c r="D13" s="20"/>
    </row>
    <row r="14" spans="1:4" ht="33" customHeight="1" x14ac:dyDescent="0.2">
      <c r="A14" s="196"/>
      <c r="B14" s="199" t="s">
        <v>532</v>
      </c>
      <c r="C14" s="200"/>
      <c r="D14" s="20"/>
    </row>
    <row r="15" spans="1:4" ht="20.100000000000001" customHeight="1" x14ac:dyDescent="0.2">
      <c r="A15" s="196"/>
      <c r="B15" s="207" t="s">
        <v>399</v>
      </c>
      <c r="C15" s="50"/>
      <c r="D15" s="20"/>
    </row>
    <row r="16" spans="1:4" ht="20.100000000000001" customHeight="1" x14ac:dyDescent="0.2">
      <c r="A16" s="196"/>
      <c r="B16" s="199" t="s">
        <v>533</v>
      </c>
      <c r="C16" s="208"/>
      <c r="D16" s="20"/>
    </row>
    <row r="17" spans="1:4" ht="20.100000000000001" customHeight="1" x14ac:dyDescent="0.2">
      <c r="A17" s="196"/>
      <c r="B17" s="199" t="s">
        <v>534</v>
      </c>
      <c r="C17" s="209"/>
      <c r="D17" s="20"/>
    </row>
    <row r="18" spans="1:4" s="47" customFormat="1" ht="20.100000000000001" customHeight="1" x14ac:dyDescent="0.2">
      <c r="A18" s="196"/>
      <c r="B18" s="199" t="s">
        <v>535</v>
      </c>
      <c r="C18" s="209"/>
      <c r="D18" s="51"/>
    </row>
    <row r="19" spans="1:4" s="47" customFormat="1" ht="12.75" customHeight="1" x14ac:dyDescent="0.2">
      <c r="A19" s="196"/>
      <c r="B19" s="205"/>
      <c r="C19" s="20"/>
      <c r="D19" s="51"/>
    </row>
    <row r="20" spans="1:4" s="53" customFormat="1" ht="20.100000000000001" customHeight="1" x14ac:dyDescent="0.25">
      <c r="A20" s="196">
        <f>+A13+1</f>
        <v>3</v>
      </c>
      <c r="B20" s="197" t="s">
        <v>400</v>
      </c>
      <c r="C20" s="210"/>
      <c r="D20" s="52"/>
    </row>
    <row r="21" spans="1:4" ht="33" customHeight="1" x14ac:dyDescent="0.2">
      <c r="A21" s="196"/>
      <c r="B21" s="199" t="s">
        <v>658</v>
      </c>
      <c r="C21" s="211"/>
    </row>
    <row r="22" spans="1:4" customFormat="1" ht="12.75" customHeight="1" x14ac:dyDescent="0.2">
      <c r="A22" s="196"/>
      <c r="B22" s="148" t="s">
        <v>527</v>
      </c>
    </row>
    <row r="23" spans="1:4" ht="20.100000000000001" customHeight="1" x14ac:dyDescent="0.2">
      <c r="A23" s="196"/>
      <c r="B23" s="199" t="s">
        <v>536</v>
      </c>
      <c r="C23" s="212"/>
    </row>
    <row r="24" spans="1:4" ht="20.100000000000001" customHeight="1" x14ac:dyDescent="0.2">
      <c r="A24" s="196"/>
      <c r="B24" s="199" t="s">
        <v>537</v>
      </c>
      <c r="C24" s="209"/>
    </row>
    <row r="25" spans="1:4" ht="12.75" customHeight="1" x14ac:dyDescent="0.2">
      <c r="A25" s="196"/>
      <c r="B25" s="55" t="s">
        <v>401</v>
      </c>
      <c r="C25" s="55"/>
    </row>
    <row r="26" spans="1:4" ht="12.75" customHeight="1" x14ac:dyDescent="0.2">
      <c r="A26" s="196"/>
      <c r="B26" s="54"/>
      <c r="C26" s="55"/>
    </row>
    <row r="27" spans="1:4" ht="20.100000000000001" customHeight="1" x14ac:dyDescent="0.25">
      <c r="A27" s="196">
        <f>+A20+1</f>
        <v>4</v>
      </c>
      <c r="B27" s="197" t="s">
        <v>659</v>
      </c>
      <c r="C27" s="213"/>
      <c r="D27" s="20"/>
    </row>
    <row r="28" spans="1:4" s="57" customFormat="1" ht="12.75" customHeight="1" x14ac:dyDescent="0.2">
      <c r="A28" s="53"/>
      <c r="B28" s="148" t="s">
        <v>402</v>
      </c>
    </row>
    <row r="29" spans="1:4" ht="12.75" customHeight="1" x14ac:dyDescent="0.2"/>
    <row r="30" spans="1:4" ht="12.75" customHeight="1" x14ac:dyDescent="0.2"/>
    <row r="31" spans="1:4" ht="12.75" customHeight="1" x14ac:dyDescent="0.2"/>
    <row r="32" spans="1:4" ht="12.75" customHeight="1" x14ac:dyDescent="0.2"/>
    <row r="33" spans="1:7" ht="12.75" customHeight="1" x14ac:dyDescent="0.2"/>
    <row r="34" spans="1:7" ht="12.75" customHeight="1" x14ac:dyDescent="0.2"/>
    <row r="35" spans="1:7" ht="12.75" customHeight="1" x14ac:dyDescent="0.2"/>
    <row r="36" spans="1:7" ht="12.75" customHeight="1" x14ac:dyDescent="0.2">
      <c r="B36" s="214"/>
      <c r="C36" s="214"/>
      <c r="D36" s="214"/>
      <c r="E36" s="214"/>
      <c r="F36" s="214"/>
      <c r="G36" s="214"/>
    </row>
    <row r="37" spans="1:7" x14ac:dyDescent="0.2"/>
    <row r="38" spans="1:7" x14ac:dyDescent="0.2"/>
    <row r="39" spans="1:7" x14ac:dyDescent="0.2">
      <c r="A39" s="215"/>
    </row>
    <row r="40" spans="1:7" x14ac:dyDescent="0.2"/>
    <row r="41" spans="1:7" x14ac:dyDescent="0.2"/>
    <row r="42" spans="1:7" x14ac:dyDescent="0.2"/>
    <row r="43" spans="1:7" x14ac:dyDescent="0.2"/>
    <row r="44" spans="1:7" x14ac:dyDescent="0.2"/>
    <row r="45" spans="1:7" x14ac:dyDescent="0.2"/>
    <row r="46" spans="1:7" x14ac:dyDescent="0.2"/>
    <row r="47" spans="1:7" x14ac:dyDescent="0.2"/>
    <row r="48" spans="1:7" s="47" customFormat="1" x14ac:dyDescent="0.2">
      <c r="B48" s="19"/>
      <c r="C48" s="19"/>
      <c r="D48" s="19"/>
      <c r="E48" s="19"/>
      <c r="F48" s="19"/>
      <c r="G48" s="19"/>
    </row>
    <row r="49" spans="2:7" s="47" customFormat="1" x14ac:dyDescent="0.2">
      <c r="B49" s="19"/>
      <c r="C49" s="19"/>
      <c r="D49" s="19"/>
      <c r="E49" s="19"/>
      <c r="F49" s="19"/>
      <c r="G49" s="19"/>
    </row>
    <row r="50" spans="2:7" s="47" customFormat="1" x14ac:dyDescent="0.2">
      <c r="B50" s="19"/>
      <c r="C50" s="19"/>
      <c r="D50" s="19"/>
      <c r="E50" s="19"/>
      <c r="F50" s="19"/>
      <c r="G50" s="19"/>
    </row>
    <row r="51" spans="2:7" s="47" customFormat="1" x14ac:dyDescent="0.2">
      <c r="B51" s="19"/>
      <c r="C51" s="19"/>
      <c r="D51" s="19"/>
      <c r="E51" s="19"/>
      <c r="F51" s="19"/>
      <c r="G51" s="19"/>
    </row>
    <row r="52" spans="2:7" s="47" customFormat="1" x14ac:dyDescent="0.2">
      <c r="B52" s="19"/>
      <c r="C52" s="19"/>
      <c r="D52" s="19"/>
      <c r="E52" s="19"/>
      <c r="F52" s="19"/>
      <c r="G52" s="19"/>
    </row>
    <row r="53" spans="2:7" s="47" customFormat="1" x14ac:dyDescent="0.2">
      <c r="B53" s="19"/>
      <c r="C53" s="19"/>
      <c r="D53" s="19"/>
      <c r="E53" s="19"/>
      <c r="F53" s="19"/>
      <c r="G53" s="19"/>
    </row>
    <row r="54" spans="2:7" s="47" customFormat="1" x14ac:dyDescent="0.2">
      <c r="B54" s="19"/>
      <c r="C54" s="19"/>
      <c r="D54" s="19"/>
      <c r="E54" s="19"/>
      <c r="F54" s="19"/>
      <c r="G54" s="19"/>
    </row>
    <row r="55" spans="2:7" s="47" customFormat="1" x14ac:dyDescent="0.2">
      <c r="B55" s="19"/>
      <c r="C55" s="19"/>
      <c r="D55" s="19"/>
      <c r="E55" s="19"/>
      <c r="F55" s="19"/>
      <c r="G55" s="19"/>
    </row>
    <row r="56" spans="2:7" s="47" customFormat="1" x14ac:dyDescent="0.2">
      <c r="B56" s="19"/>
      <c r="C56" s="19"/>
      <c r="D56" s="19"/>
      <c r="E56" s="19"/>
      <c r="F56" s="19"/>
      <c r="G56" s="19"/>
    </row>
    <row r="57" spans="2:7" s="47" customFormat="1" x14ac:dyDescent="0.2">
      <c r="B57" s="19"/>
      <c r="C57" s="19"/>
      <c r="D57" s="19"/>
      <c r="E57" s="19"/>
      <c r="F57" s="19"/>
      <c r="G57" s="19"/>
    </row>
    <row r="58" spans="2:7" s="47" customFormat="1" x14ac:dyDescent="0.2">
      <c r="B58" s="19"/>
      <c r="C58" s="19"/>
      <c r="D58" s="19"/>
      <c r="E58" s="19"/>
      <c r="F58" s="19"/>
      <c r="G58" s="19"/>
    </row>
    <row r="59" spans="2:7" s="47" customFormat="1" x14ac:dyDescent="0.2">
      <c r="B59" s="19"/>
      <c r="C59" s="19"/>
      <c r="D59" s="19"/>
      <c r="E59" s="19"/>
      <c r="F59" s="19"/>
      <c r="G59" s="19"/>
    </row>
    <row r="60" spans="2:7" s="47" customFormat="1" x14ac:dyDescent="0.2">
      <c r="B60" s="19"/>
      <c r="C60" s="19"/>
      <c r="D60" s="19"/>
      <c r="E60" s="19"/>
      <c r="F60" s="19"/>
      <c r="G60" s="19"/>
    </row>
    <row r="61" spans="2:7" s="47" customFormat="1" x14ac:dyDescent="0.2">
      <c r="B61" s="19"/>
      <c r="C61" s="19"/>
      <c r="D61" s="19"/>
      <c r="E61" s="19"/>
      <c r="F61" s="19"/>
      <c r="G61" s="19"/>
    </row>
    <row r="62" spans="2:7" s="47" customFormat="1" x14ac:dyDescent="0.2">
      <c r="B62" s="19"/>
      <c r="C62" s="19"/>
      <c r="D62" s="19"/>
      <c r="E62" s="19"/>
      <c r="F62" s="19"/>
      <c r="G62" s="19"/>
    </row>
    <row r="63" spans="2:7" s="47" customFormat="1" x14ac:dyDescent="0.2">
      <c r="B63" s="19"/>
      <c r="C63" s="19"/>
      <c r="D63" s="19"/>
      <c r="E63" s="19"/>
      <c r="F63" s="19"/>
      <c r="G63" s="19"/>
    </row>
    <row r="64" spans="2:7" s="47" customFormat="1" x14ac:dyDescent="0.2">
      <c r="B64" s="19"/>
      <c r="C64" s="19"/>
      <c r="D64" s="19"/>
      <c r="E64" s="19"/>
      <c r="F64" s="19"/>
      <c r="G64" s="19"/>
    </row>
    <row r="65" spans="2:7" s="47" customFormat="1" x14ac:dyDescent="0.2">
      <c r="B65" s="19"/>
      <c r="C65" s="19"/>
      <c r="D65" s="19"/>
      <c r="E65" s="19"/>
      <c r="F65" s="19"/>
      <c r="G65" s="19"/>
    </row>
    <row r="66" spans="2:7" s="47" customFormat="1" x14ac:dyDescent="0.2">
      <c r="B66" s="19"/>
      <c r="C66" s="19"/>
      <c r="D66" s="19"/>
      <c r="E66" s="19"/>
      <c r="F66" s="19"/>
      <c r="G66" s="19"/>
    </row>
    <row r="67" spans="2:7" s="47" customFormat="1" x14ac:dyDescent="0.2">
      <c r="B67" s="19"/>
      <c r="C67" s="19"/>
      <c r="D67" s="19"/>
      <c r="E67" s="19"/>
      <c r="F67" s="19"/>
      <c r="G67" s="19"/>
    </row>
    <row r="68" spans="2:7" s="47" customFormat="1" x14ac:dyDescent="0.2">
      <c r="B68" s="19"/>
      <c r="C68" s="19"/>
      <c r="D68" s="19"/>
      <c r="E68" s="19"/>
      <c r="F68" s="19"/>
      <c r="G68" s="19"/>
    </row>
    <row r="69" spans="2:7" s="47" customFormat="1" x14ac:dyDescent="0.2">
      <c r="B69" s="19"/>
      <c r="C69" s="19"/>
      <c r="D69" s="19"/>
      <c r="E69" s="19"/>
      <c r="F69" s="19"/>
      <c r="G69" s="19"/>
    </row>
    <row r="70" spans="2:7" s="47" customFormat="1" x14ac:dyDescent="0.2">
      <c r="B70" s="19"/>
      <c r="C70" s="19"/>
      <c r="D70" s="19"/>
      <c r="E70" s="19"/>
      <c r="F70" s="19"/>
      <c r="G70" s="19"/>
    </row>
    <row r="71" spans="2:7" s="47" customFormat="1" x14ac:dyDescent="0.2">
      <c r="B71" s="19"/>
      <c r="C71" s="19"/>
      <c r="D71" s="19"/>
      <c r="E71" s="19"/>
      <c r="F71" s="19"/>
      <c r="G71" s="19"/>
    </row>
    <row r="72" spans="2:7" s="47" customFormat="1" x14ac:dyDescent="0.2">
      <c r="B72" s="19"/>
      <c r="C72" s="19"/>
      <c r="D72" s="19"/>
      <c r="E72" s="19"/>
      <c r="F72" s="19"/>
      <c r="G72" s="19"/>
    </row>
    <row r="73" spans="2:7" s="47" customFormat="1" x14ac:dyDescent="0.2">
      <c r="B73" s="19"/>
      <c r="C73" s="19"/>
      <c r="D73" s="19"/>
      <c r="E73" s="19"/>
      <c r="F73" s="19"/>
      <c r="G73" s="19"/>
    </row>
    <row r="74" spans="2:7" s="47" customFormat="1" x14ac:dyDescent="0.2">
      <c r="B74" s="19"/>
      <c r="C74" s="19"/>
      <c r="D74" s="19"/>
      <c r="E74" s="19"/>
      <c r="F74" s="19"/>
      <c r="G74" s="19"/>
    </row>
    <row r="75" spans="2:7" s="47" customFormat="1" x14ac:dyDescent="0.2">
      <c r="B75" s="19"/>
      <c r="C75" s="19"/>
      <c r="D75" s="19"/>
      <c r="E75" s="19"/>
      <c r="F75" s="19"/>
      <c r="G75" s="19"/>
    </row>
    <row r="76" spans="2:7" s="47" customFormat="1" x14ac:dyDescent="0.2">
      <c r="B76" s="19"/>
      <c r="C76" s="19"/>
      <c r="D76" s="19"/>
      <c r="E76" s="19"/>
      <c r="F76" s="19"/>
      <c r="G76" s="19"/>
    </row>
    <row r="77" spans="2:7" s="47" customFormat="1" x14ac:dyDescent="0.2">
      <c r="B77" s="19"/>
      <c r="C77" s="19"/>
      <c r="D77" s="19"/>
      <c r="E77" s="19"/>
      <c r="F77" s="19"/>
      <c r="G77" s="19"/>
    </row>
    <row r="78" spans="2:7" s="47" customFormat="1" x14ac:dyDescent="0.2">
      <c r="B78" s="19"/>
      <c r="C78" s="19"/>
      <c r="D78" s="19"/>
      <c r="E78" s="19"/>
      <c r="F78" s="19"/>
      <c r="G78" s="19"/>
    </row>
    <row r="79" spans="2:7" s="47" customFormat="1" x14ac:dyDescent="0.2">
      <c r="B79" s="19"/>
      <c r="C79" s="19"/>
      <c r="D79" s="19"/>
      <c r="E79" s="19"/>
      <c r="F79" s="19"/>
      <c r="G79" s="19"/>
    </row>
    <row r="80" spans="2:7" s="47" customFormat="1" x14ac:dyDescent="0.2">
      <c r="B80" s="19"/>
      <c r="C80" s="19"/>
      <c r="D80" s="19"/>
      <c r="E80" s="19"/>
      <c r="F80" s="19"/>
      <c r="G80" s="19"/>
    </row>
    <row r="81" spans="2:7" s="47" customFormat="1" x14ac:dyDescent="0.2">
      <c r="B81" s="19"/>
      <c r="C81" s="19"/>
      <c r="D81" s="19"/>
      <c r="E81" s="19"/>
      <c r="F81" s="19"/>
      <c r="G81" s="19"/>
    </row>
    <row r="82" spans="2:7" s="47" customFormat="1" x14ac:dyDescent="0.2">
      <c r="B82" s="19"/>
      <c r="C82" s="19"/>
      <c r="D82" s="19"/>
      <c r="E82" s="19"/>
      <c r="F82" s="19"/>
      <c r="G82" s="19"/>
    </row>
    <row r="83" spans="2:7" s="47" customFormat="1" x14ac:dyDescent="0.2">
      <c r="B83" s="19"/>
      <c r="C83" s="19"/>
      <c r="D83" s="19"/>
      <c r="E83" s="19"/>
      <c r="F83" s="19"/>
      <c r="G83" s="19"/>
    </row>
    <row r="84" spans="2:7" s="47" customFormat="1" x14ac:dyDescent="0.2">
      <c r="B84" s="19"/>
      <c r="C84" s="19"/>
      <c r="D84" s="19"/>
      <c r="E84" s="19"/>
      <c r="F84" s="19"/>
      <c r="G84" s="19"/>
    </row>
    <row r="85" spans="2:7" s="47" customFormat="1" x14ac:dyDescent="0.2">
      <c r="B85" s="19"/>
      <c r="C85" s="19"/>
      <c r="D85" s="19"/>
      <c r="E85" s="19"/>
      <c r="F85" s="19"/>
      <c r="G85" s="19"/>
    </row>
    <row r="86" spans="2:7" s="47" customFormat="1" x14ac:dyDescent="0.2">
      <c r="B86" s="19"/>
      <c r="C86" s="19"/>
      <c r="D86" s="19"/>
      <c r="E86" s="19"/>
      <c r="F86" s="19"/>
      <c r="G86" s="19"/>
    </row>
    <row r="87" spans="2:7" s="47" customFormat="1" x14ac:dyDescent="0.2">
      <c r="B87" s="19"/>
      <c r="C87" s="19"/>
      <c r="D87" s="19"/>
      <c r="E87" s="19"/>
      <c r="F87" s="19"/>
      <c r="G87" s="19"/>
    </row>
    <row r="88" spans="2:7" s="47" customFormat="1" x14ac:dyDescent="0.2">
      <c r="B88" s="19"/>
      <c r="C88" s="19"/>
      <c r="D88" s="19"/>
      <c r="E88" s="19"/>
      <c r="F88" s="19"/>
      <c r="G88" s="19"/>
    </row>
    <row r="89" spans="2:7" s="47" customFormat="1" x14ac:dyDescent="0.2">
      <c r="B89" s="19"/>
      <c r="C89" s="19"/>
      <c r="D89" s="19"/>
      <c r="E89" s="19"/>
      <c r="F89" s="19"/>
      <c r="G89" s="19"/>
    </row>
    <row r="90" spans="2:7" s="47" customFormat="1" x14ac:dyDescent="0.2">
      <c r="B90" s="19"/>
      <c r="C90" s="19"/>
      <c r="D90" s="19"/>
      <c r="E90" s="19"/>
      <c r="F90" s="19"/>
      <c r="G90" s="19"/>
    </row>
    <row r="91" spans="2:7" s="47" customFormat="1" x14ac:dyDescent="0.2">
      <c r="B91" s="19"/>
      <c r="C91" s="19"/>
      <c r="D91" s="19"/>
      <c r="E91" s="19"/>
      <c r="F91" s="19"/>
      <c r="G91" s="19"/>
    </row>
    <row r="92" spans="2:7" s="47" customFormat="1" x14ac:dyDescent="0.2">
      <c r="B92" s="19"/>
      <c r="C92" s="19"/>
      <c r="D92" s="19"/>
      <c r="E92" s="19"/>
      <c r="F92" s="19"/>
      <c r="G92" s="19"/>
    </row>
    <row r="93" spans="2:7" s="47" customFormat="1" x14ac:dyDescent="0.2">
      <c r="B93" s="19"/>
      <c r="C93" s="19"/>
      <c r="D93" s="19"/>
      <c r="E93" s="19"/>
      <c r="F93" s="19"/>
      <c r="G93" s="19"/>
    </row>
    <row r="94" spans="2:7" s="47" customFormat="1" x14ac:dyDescent="0.2">
      <c r="B94" s="19"/>
      <c r="C94" s="19"/>
      <c r="D94" s="19"/>
      <c r="E94" s="19"/>
      <c r="F94" s="19"/>
      <c r="G94" s="19"/>
    </row>
    <row r="95" spans="2:7" s="47" customFormat="1" x14ac:dyDescent="0.2">
      <c r="B95" s="19"/>
      <c r="C95" s="19"/>
      <c r="D95" s="19"/>
      <c r="E95" s="19"/>
      <c r="F95" s="19"/>
      <c r="G95" s="19"/>
    </row>
    <row r="96" spans="2:7" s="47" customFormat="1" x14ac:dyDescent="0.2">
      <c r="B96" s="19"/>
      <c r="C96" s="19"/>
      <c r="D96" s="19"/>
      <c r="E96" s="19"/>
      <c r="F96" s="19"/>
      <c r="G96" s="19"/>
    </row>
    <row r="97" spans="2:7" s="47" customFormat="1" x14ac:dyDescent="0.2">
      <c r="B97" s="19"/>
      <c r="C97" s="19"/>
      <c r="D97" s="19"/>
      <c r="E97" s="19"/>
      <c r="F97" s="19"/>
      <c r="G97" s="19"/>
    </row>
    <row r="98" spans="2:7" s="47" customFormat="1" x14ac:dyDescent="0.2">
      <c r="B98" s="19"/>
      <c r="C98" s="19"/>
      <c r="D98" s="19"/>
      <c r="E98" s="19"/>
      <c r="F98" s="19"/>
      <c r="G98" s="19"/>
    </row>
    <row r="99" spans="2:7" s="47" customFormat="1" x14ac:dyDescent="0.2">
      <c r="B99" s="19"/>
      <c r="C99" s="19"/>
      <c r="D99" s="19"/>
      <c r="E99" s="19"/>
      <c r="F99" s="19"/>
      <c r="G99" s="19"/>
    </row>
    <row r="100" spans="2:7" x14ac:dyDescent="0.2"/>
  </sheetData>
  <sheetProtection algorithmName="SHA-512" hashValue="pA8cNDX/QI3BMUL4OGMmG9NG58dxa6QH4oSraugN3+s9EeVyr/zR906561GCc0WuPUhTbENHkxVp7q2hmsYL+g==" saltValue="q3nAT+aP+n8SYhrqiplBsg==" spinCount="100000" sheet="1" selectLockedCells="1"/>
  <dataValidations count="5">
    <dataValidation type="decimal" operator="greaterThanOrEqual" allowBlank="1" showInputMessage="1" showErrorMessage="1" error="Enter a positive numeric value only." sqref="C16:C18 C7:C8" xr:uid="{521237A5-03C3-4781-A1C3-8DB0596E8057}">
      <formula1>0</formula1>
    </dataValidation>
    <dataValidation type="decimal" operator="greaterThanOrEqual" allowBlank="1" showErrorMessage="1" error="Enter a positive numeric value only." sqref="C9:C10" xr:uid="{42D4A160-A817-4A80-A31B-95601404D740}">
      <formula1>0</formula1>
    </dataValidation>
    <dataValidation type="decimal" allowBlank="1" showInputMessage="1" showErrorMessage="1" error="Enter a value between 0 and 1." sqref="C27" xr:uid="{4983FE3B-51D5-445A-9A2B-5EE99D6A9592}">
      <formula1>0</formula1>
      <formula2>1</formula2>
    </dataValidation>
    <dataValidation type="decimal" operator="greaterThanOrEqual" allowBlank="1" showInputMessage="1" showErrorMessage="1" error="Enter a positive numeric value only." prompt="These are primary interconnection facilities; for example, a three-breaker ring bus or a new breaker at an existing substation." sqref="C23" xr:uid="{BF538F8D-9972-46CD-ADC1-D846BB6666C7}">
      <formula1>0</formula1>
    </dataValidation>
    <dataValidation type="decimal" operator="greaterThanOrEqual" allowBlank="1" showInputMessage="1" showErrorMessage="1" error="Enter a positive numeric value only." prompt="This is the MW-weighted share of costs to construct new transmission lines, rebuild existing lines, or add other capital equipment necessary so that capacity and energy from the proposed project can be delivered." sqref="C24" xr:uid="{81FAC9DB-B1EB-4557-B5E4-CFF7B224BF5F}">
      <formula1>0</formula1>
    </dataValidation>
  </dataValidations>
  <printOptions horizontalCentered="1"/>
  <pageMargins left="0.7" right="0.7" top="0.75" bottom="0.75" header="0.3" footer="0.3"/>
  <pageSetup scale="65"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D1785-7599-495E-9C1C-F9B4AE8C204A}">
  <sheetPr codeName="Sheet12"/>
  <dimension ref="A1:G101"/>
  <sheetViews>
    <sheetView showGridLines="0" zoomScale="85" zoomScaleNormal="85" workbookViewId="0">
      <pane ySplit="1" topLeftCell="A2" activePane="bottomLeft" state="frozen"/>
      <selection activeCell="C6" sqref="C6"/>
      <selection pane="bottomLeft" activeCell="C6" sqref="C6"/>
    </sheetView>
  </sheetViews>
  <sheetFormatPr defaultColWidth="0" defaultRowHeight="12.75" zeroHeight="1" x14ac:dyDescent="0.2"/>
  <cols>
    <col min="1" max="2" width="3.7109375" style="24" customWidth="1"/>
    <col min="3" max="3" width="27.7109375" style="24" customWidth="1"/>
    <col min="4" max="4" width="100.7109375" style="24" customWidth="1"/>
    <col min="5" max="5" width="3.7109375" style="24" customWidth="1"/>
    <col min="6" max="16384" width="9.28515625" style="24" hidden="1"/>
  </cols>
  <sheetData>
    <row r="1" spans="1:4" ht="23.1" customHeight="1" x14ac:dyDescent="0.25">
      <c r="A1" s="47"/>
      <c r="B1" s="18" t="s">
        <v>806</v>
      </c>
      <c r="C1" s="21"/>
      <c r="D1" s="21"/>
    </row>
    <row r="2" spans="1:4" x14ac:dyDescent="0.2">
      <c r="B2" s="107" t="str">
        <f>'X-GenIn'!C7</f>
        <v>PSCo All-Source 2022 Dispatchable RFP</v>
      </c>
    </row>
    <row r="3" spans="1:4" x14ac:dyDescent="0.2">
      <c r="B3" s="125"/>
      <c r="C3" s="125"/>
      <c r="D3" s="125"/>
    </row>
    <row r="4" spans="1:4" ht="33" customHeight="1" x14ac:dyDescent="0.2">
      <c r="B4" s="428" t="s">
        <v>403</v>
      </c>
      <c r="C4" s="429"/>
      <c r="D4" s="429"/>
    </row>
    <row r="5" spans="1:4" ht="33" customHeight="1" x14ac:dyDescent="0.25">
      <c r="C5" s="122" t="s">
        <v>538</v>
      </c>
      <c r="D5" s="216" t="s">
        <v>404</v>
      </c>
    </row>
    <row r="6" spans="1:4" ht="45" customHeight="1" x14ac:dyDescent="0.2">
      <c r="C6" s="217"/>
      <c r="D6" s="218" t="s">
        <v>316</v>
      </c>
    </row>
    <row r="7" spans="1:4" ht="45" customHeight="1" x14ac:dyDescent="0.2">
      <c r="C7" s="217"/>
      <c r="D7" s="218" t="s">
        <v>317</v>
      </c>
    </row>
    <row r="8" spans="1:4" ht="45" customHeight="1" x14ac:dyDescent="0.2">
      <c r="C8" s="217"/>
      <c r="D8" s="218" t="s">
        <v>25</v>
      </c>
    </row>
    <row r="9" spans="1:4" ht="45" customHeight="1" x14ac:dyDescent="0.2">
      <c r="C9" s="217"/>
      <c r="D9" s="218" t="s">
        <v>26</v>
      </c>
    </row>
    <row r="10" spans="1:4" ht="45" customHeight="1" x14ac:dyDescent="0.2">
      <c r="C10" s="217"/>
      <c r="D10" s="218" t="s">
        <v>405</v>
      </c>
    </row>
    <row r="11" spans="1:4" ht="45" customHeight="1" x14ac:dyDescent="0.2">
      <c r="C11" s="217"/>
      <c r="D11" s="218" t="s">
        <v>422</v>
      </c>
    </row>
    <row r="12" spans="1:4" ht="45" customHeight="1" x14ac:dyDescent="0.2">
      <c r="C12" s="217"/>
      <c r="D12" s="218" t="s">
        <v>539</v>
      </c>
    </row>
    <row r="13" spans="1:4" ht="45" customHeight="1" x14ac:dyDescent="0.2">
      <c r="C13" s="217"/>
      <c r="D13" s="218" t="s">
        <v>406</v>
      </c>
    </row>
    <row r="14" spans="1:4" ht="45" customHeight="1" x14ac:dyDescent="0.2">
      <c r="C14" s="217"/>
      <c r="D14" s="218" t="s">
        <v>540</v>
      </c>
    </row>
    <row r="15" spans="1:4" ht="45" customHeight="1" x14ac:dyDescent="0.2">
      <c r="C15" s="217"/>
      <c r="D15" s="218" t="s">
        <v>27</v>
      </c>
    </row>
    <row r="16" spans="1:4" ht="45" customHeight="1" x14ac:dyDescent="0.2">
      <c r="C16" s="217"/>
      <c r="D16" s="218" t="s">
        <v>407</v>
      </c>
    </row>
    <row r="17" spans="3:7" ht="45" customHeight="1" x14ac:dyDescent="0.2">
      <c r="C17" s="217"/>
      <c r="D17" s="218" t="s">
        <v>15</v>
      </c>
      <c r="F17" s="131"/>
      <c r="G17" s="131"/>
    </row>
    <row r="18" spans="3:7" ht="45" customHeight="1" x14ac:dyDescent="0.2">
      <c r="C18" s="217"/>
      <c r="D18" s="218" t="s">
        <v>809</v>
      </c>
      <c r="F18" s="131" t="s">
        <v>678</v>
      </c>
      <c r="G18" s="131"/>
    </row>
    <row r="19" spans="3:7" ht="45" customHeight="1" x14ac:dyDescent="0.2">
      <c r="C19" s="217"/>
      <c r="D19" s="218" t="s">
        <v>541</v>
      </c>
      <c r="F19" s="145">
        <v>44805</v>
      </c>
      <c r="G19" s="145">
        <v>47118</v>
      </c>
    </row>
    <row r="20" spans="3:7" x14ac:dyDescent="0.2"/>
    <row r="21" spans="3:7" x14ac:dyDescent="0.2">
      <c r="C21" s="157" t="s">
        <v>542</v>
      </c>
    </row>
    <row r="22" spans="3:7" x14ac:dyDescent="0.2"/>
    <row r="23" spans="3:7" x14ac:dyDescent="0.2"/>
    <row r="24" spans="3:7" x14ac:dyDescent="0.2"/>
    <row r="25" spans="3:7" x14ac:dyDescent="0.2"/>
    <row r="26" spans="3:7" x14ac:dyDescent="0.2"/>
    <row r="27" spans="3:7" x14ac:dyDescent="0.2"/>
    <row r="28" spans="3:7" x14ac:dyDescent="0.2"/>
    <row r="29" spans="3:7" x14ac:dyDescent="0.2"/>
    <row r="30" spans="3:7" x14ac:dyDescent="0.2"/>
    <row r="31" spans="3:7" x14ac:dyDescent="0.2"/>
    <row r="32" spans="3:7"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sheetData>
  <sheetProtection algorithmName="SHA-512" hashValue="Dqy//peV7cUPFVIpst/VMc/kvhGQsPAkJnC2XUF8ZPQEjF1h8MY8YNBxgFVPVwn3nk8stq6KPZcsarRCYDFMUA==" saltValue="LpdrYLcQgGHZZWfU6C4exg==" spinCount="100000" sheet="1" objects="1" scenarios="1" selectLockedCells="1"/>
  <mergeCells count="1">
    <mergeCell ref="B4:D4"/>
  </mergeCells>
  <dataValidations count="2">
    <dataValidation operator="lessThanOrEqual" allowBlank="1" showInputMessage="1" showErrorMessage="1" error="Resources must be in-service no later than May 1, 2030." sqref="C6:C18" xr:uid="{B6EA17C8-B5DE-4152-8EE7-B747041ED0E0}"/>
    <dataValidation type="date" allowBlank="1" showInputMessage="1" showErrorMessage="1" error="CODs should be within the Resource Acquisiton Period, no earlier than the RFP bid submission date, and not after the required in-service date." sqref="C19" xr:uid="{4429DCF7-91DD-4D31-A877-2B3A8B8D2A01}">
      <formula1>$F$19</formula1>
      <formula2>G19</formula2>
    </dataValidation>
  </dataValidations>
  <pageMargins left="0.7" right="0.7" top="0.75" bottom="0.75" header="0.3" footer="0.3"/>
  <pageSetup scale="6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46CFB-5784-4F96-8A13-2C842397BDC9}">
  <sheetPr codeName="Sheet13"/>
  <dimension ref="A1:G100"/>
  <sheetViews>
    <sheetView showGridLines="0" zoomScale="85" zoomScaleNormal="85" zoomScaleSheetLayoutView="70" workbookViewId="0">
      <pane ySplit="1" topLeftCell="A2" activePane="bottomLeft" state="frozen"/>
      <selection activeCell="C6" sqref="C6"/>
      <selection pane="bottomLeft" activeCell="C6" sqref="C6"/>
    </sheetView>
  </sheetViews>
  <sheetFormatPr defaultColWidth="0" defaultRowHeight="12.75" customHeight="1" zeroHeight="1" x14ac:dyDescent="0.2"/>
  <cols>
    <col min="1" max="1" width="3.7109375" style="159" customWidth="1"/>
    <col min="2" max="2" width="3.7109375" style="164" customWidth="1"/>
    <col min="3" max="4" width="19.28515625" style="164" customWidth="1"/>
    <col min="5" max="5" width="90.5703125" style="164" customWidth="1"/>
    <col min="6" max="6" width="3.7109375" style="164" customWidth="1"/>
    <col min="7" max="16384" width="9.28515625" style="164" hidden="1"/>
  </cols>
  <sheetData>
    <row r="1" spans="1:6" ht="23.1" customHeight="1" x14ac:dyDescent="0.25">
      <c r="B1" s="160" t="s">
        <v>805</v>
      </c>
      <c r="C1" s="160"/>
      <c r="D1" s="161"/>
      <c r="E1" s="161"/>
      <c r="F1" s="163"/>
    </row>
    <row r="2" spans="1:6" ht="12.75" customHeight="1" x14ac:dyDescent="0.2">
      <c r="B2" s="165" t="str">
        <f>'X-GenIn'!C7</f>
        <v>PSCo All-Source 2022 Dispatchable RFP</v>
      </c>
      <c r="C2" s="165"/>
      <c r="D2" s="163"/>
      <c r="E2" s="165"/>
      <c r="F2" s="163"/>
    </row>
    <row r="3" spans="1:6" ht="12.75" customHeight="1" x14ac:dyDescent="0.2">
      <c r="B3" s="248">
        <v>3</v>
      </c>
      <c r="C3" s="248">
        <v>18.57</v>
      </c>
      <c r="D3" s="288">
        <v>18.57</v>
      </c>
      <c r="E3" s="288">
        <f>130-SUM(B3:D3)</f>
        <v>89.86</v>
      </c>
      <c r="F3" s="163"/>
    </row>
    <row r="4" spans="1:6" ht="49.5" customHeight="1" x14ac:dyDescent="0.2">
      <c r="B4" s="420" t="s">
        <v>798</v>
      </c>
      <c r="C4" s="420"/>
      <c r="D4" s="421"/>
      <c r="E4" s="421"/>
      <c r="F4" s="166"/>
    </row>
    <row r="5" spans="1:6" s="179" customFormat="1" ht="15.75" x14ac:dyDescent="0.25">
      <c r="A5" s="167"/>
      <c r="B5" s="2"/>
      <c r="C5" s="175" t="s">
        <v>794</v>
      </c>
      <c r="D5" s="339" t="s">
        <v>796</v>
      </c>
      <c r="E5" s="340" t="s">
        <v>795</v>
      </c>
    </row>
    <row r="6" spans="1:6" ht="49.5" customHeight="1" x14ac:dyDescent="0.2">
      <c r="B6" s="354">
        <v>1</v>
      </c>
      <c r="C6" s="355"/>
      <c r="D6" s="356"/>
      <c r="E6" s="341"/>
    </row>
    <row r="7" spans="1:6" ht="49.5" customHeight="1" x14ac:dyDescent="0.2">
      <c r="B7" s="354">
        <f>+B6+1</f>
        <v>2</v>
      </c>
      <c r="C7" s="357"/>
      <c r="D7" s="358"/>
      <c r="E7" s="342"/>
    </row>
    <row r="8" spans="1:6" ht="49.5" customHeight="1" x14ac:dyDescent="0.2">
      <c r="B8" s="354">
        <f t="shared" ref="B8:B23" si="0">+B7+1</f>
        <v>3</v>
      </c>
      <c r="C8" s="357"/>
      <c r="D8" s="358"/>
      <c r="E8" s="342"/>
    </row>
    <row r="9" spans="1:6" ht="49.5" customHeight="1" x14ac:dyDescent="0.2">
      <c r="B9" s="354">
        <f t="shared" si="0"/>
        <v>4</v>
      </c>
      <c r="C9" s="357"/>
      <c r="D9" s="358"/>
      <c r="E9" s="342"/>
    </row>
    <row r="10" spans="1:6" ht="49.5" customHeight="1" x14ac:dyDescent="0.2">
      <c r="B10" s="354">
        <f t="shared" si="0"/>
        <v>5</v>
      </c>
      <c r="C10" s="357"/>
      <c r="D10" s="358"/>
      <c r="E10" s="342"/>
    </row>
    <row r="11" spans="1:6" ht="49.5" customHeight="1" x14ac:dyDescent="0.2">
      <c r="B11" s="354">
        <f t="shared" si="0"/>
        <v>6</v>
      </c>
      <c r="C11" s="357"/>
      <c r="D11" s="358"/>
      <c r="E11" s="342"/>
    </row>
    <row r="12" spans="1:6" ht="49.5" customHeight="1" x14ac:dyDescent="0.2">
      <c r="B12" s="354">
        <f t="shared" si="0"/>
        <v>7</v>
      </c>
      <c r="C12" s="357"/>
      <c r="D12" s="358"/>
      <c r="E12" s="342"/>
    </row>
    <row r="13" spans="1:6" ht="49.5" customHeight="1" x14ac:dyDescent="0.2">
      <c r="B13" s="354">
        <f t="shared" si="0"/>
        <v>8</v>
      </c>
      <c r="C13" s="357"/>
      <c r="D13" s="358"/>
      <c r="E13" s="342"/>
    </row>
    <row r="14" spans="1:6" ht="49.5" customHeight="1" x14ac:dyDescent="0.2">
      <c r="B14" s="354">
        <f t="shared" si="0"/>
        <v>9</v>
      </c>
      <c r="C14" s="357"/>
      <c r="D14" s="358"/>
      <c r="E14" s="342"/>
    </row>
    <row r="15" spans="1:6" ht="49.5" customHeight="1" x14ac:dyDescent="0.2">
      <c r="B15" s="354">
        <f t="shared" si="0"/>
        <v>10</v>
      </c>
      <c r="C15" s="357"/>
      <c r="D15" s="358"/>
      <c r="E15" s="342"/>
    </row>
    <row r="16" spans="1:6" ht="49.5" customHeight="1" x14ac:dyDescent="0.2">
      <c r="B16" s="354">
        <f t="shared" si="0"/>
        <v>11</v>
      </c>
      <c r="C16" s="357"/>
      <c r="D16" s="358"/>
      <c r="E16" s="342"/>
    </row>
    <row r="17" spans="2:5" ht="49.5" customHeight="1" x14ac:dyDescent="0.2">
      <c r="B17" s="354">
        <f t="shared" si="0"/>
        <v>12</v>
      </c>
      <c r="C17" s="357"/>
      <c r="D17" s="358"/>
      <c r="E17" s="342"/>
    </row>
    <row r="18" spans="2:5" ht="49.5" customHeight="1" x14ac:dyDescent="0.2">
      <c r="B18" s="354">
        <f t="shared" si="0"/>
        <v>13</v>
      </c>
      <c r="C18" s="357"/>
      <c r="D18" s="358"/>
      <c r="E18" s="342"/>
    </row>
    <row r="19" spans="2:5" ht="49.5" customHeight="1" x14ac:dyDescent="0.2">
      <c r="B19" s="354">
        <f t="shared" si="0"/>
        <v>14</v>
      </c>
      <c r="C19" s="357"/>
      <c r="D19" s="358"/>
      <c r="E19" s="342"/>
    </row>
    <row r="20" spans="2:5" ht="49.5" customHeight="1" x14ac:dyDescent="0.2">
      <c r="B20" s="354">
        <f t="shared" si="0"/>
        <v>15</v>
      </c>
      <c r="C20" s="357"/>
      <c r="D20" s="358"/>
      <c r="E20" s="342"/>
    </row>
    <row r="21" spans="2:5" ht="49.5" customHeight="1" x14ac:dyDescent="0.2">
      <c r="B21" s="354">
        <f t="shared" si="0"/>
        <v>16</v>
      </c>
      <c r="C21" s="357"/>
      <c r="D21" s="358"/>
      <c r="E21" s="342"/>
    </row>
    <row r="22" spans="2:5" ht="49.5" customHeight="1" x14ac:dyDescent="0.2">
      <c r="B22" s="354">
        <f t="shared" si="0"/>
        <v>17</v>
      </c>
      <c r="C22" s="357"/>
      <c r="D22" s="358"/>
      <c r="E22" s="342"/>
    </row>
    <row r="23" spans="2:5" ht="49.5" customHeight="1" x14ac:dyDescent="0.2">
      <c r="B23" s="354">
        <f t="shared" si="0"/>
        <v>18</v>
      </c>
      <c r="C23" s="359"/>
      <c r="D23" s="360"/>
      <c r="E23" s="343"/>
    </row>
    <row r="24" spans="2:5" s="2" customFormat="1" ht="12.75" customHeight="1" x14ac:dyDescent="0.2"/>
    <row r="25" spans="2:5" ht="12.75" customHeight="1" x14ac:dyDescent="0.2"/>
    <row r="26" spans="2:5" ht="12.75" customHeight="1" x14ac:dyDescent="0.2">
      <c r="B26" s="191"/>
      <c r="C26" s="191"/>
      <c r="D26" s="191"/>
    </row>
    <row r="27" spans="2:5" ht="12.75" customHeight="1" x14ac:dyDescent="0.2"/>
    <row r="28" spans="2:5" ht="12.75" customHeight="1" x14ac:dyDescent="0.2"/>
    <row r="29" spans="2:5" ht="12.75" customHeight="1" x14ac:dyDescent="0.2"/>
    <row r="30" spans="2:5" ht="12.75" customHeight="1" x14ac:dyDescent="0.2"/>
    <row r="31" spans="2:5" ht="12.75" customHeight="1" x14ac:dyDescent="0.2"/>
    <row r="32" spans="2:5"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s="159" customFormat="1" ht="12.75" customHeight="1" x14ac:dyDescent="0.2"/>
    <row r="41" s="159" customFormat="1" ht="12.75" customHeight="1" x14ac:dyDescent="0.2"/>
    <row r="42" s="159" customFormat="1" ht="12.75" customHeight="1" x14ac:dyDescent="0.2"/>
    <row r="43" s="159" customFormat="1" ht="12.75" customHeight="1" x14ac:dyDescent="0.2"/>
    <row r="44" s="159" customFormat="1" ht="12.75" customHeight="1" x14ac:dyDescent="0.2"/>
    <row r="45" s="159" customFormat="1" ht="12.75" customHeight="1" x14ac:dyDescent="0.2"/>
    <row r="46" s="159" customFormat="1" ht="12.75" customHeight="1" x14ac:dyDescent="0.2"/>
    <row r="47" s="159" customFormat="1" ht="12.75" customHeight="1" x14ac:dyDescent="0.2"/>
    <row r="48" s="159" customFormat="1" ht="12.75" customHeight="1" x14ac:dyDescent="0.2"/>
    <row r="49" spans="2:7" s="159" customFormat="1" ht="12.75" customHeight="1" x14ac:dyDescent="0.2"/>
    <row r="50" spans="2:7" s="159" customFormat="1" ht="12.75" customHeight="1" x14ac:dyDescent="0.2"/>
    <row r="51" spans="2:7" s="159" customFormat="1" ht="12.75" customHeight="1" x14ac:dyDescent="0.2"/>
    <row r="52" spans="2:7" s="159" customFormat="1" ht="12.75" customHeight="1" x14ac:dyDescent="0.2"/>
    <row r="53" spans="2:7" s="159" customFormat="1" ht="12.75" customHeight="1" x14ac:dyDescent="0.2"/>
    <row r="54" spans="2:7" s="159" customFormat="1" ht="12.75" customHeight="1" x14ac:dyDescent="0.2"/>
    <row r="55" spans="2:7" s="159" customFormat="1" ht="12.75" customHeight="1" x14ac:dyDescent="0.2"/>
    <row r="56" spans="2:7" s="159" customFormat="1" ht="12.75" customHeight="1" x14ac:dyDescent="0.2"/>
    <row r="57" spans="2:7" s="159" customFormat="1" ht="12.75" customHeight="1" x14ac:dyDescent="0.2"/>
    <row r="58" spans="2:7" s="159" customFormat="1" ht="12.75" customHeight="1" x14ac:dyDescent="0.2"/>
    <row r="59" spans="2:7" s="159" customFormat="1" ht="12.75" customHeight="1" x14ac:dyDescent="0.2"/>
    <row r="60" spans="2:7" s="159" customFormat="1" ht="12.75" customHeight="1" x14ac:dyDescent="0.2">
      <c r="B60" s="164"/>
      <c r="C60" s="164"/>
      <c r="D60" s="164"/>
      <c r="E60" s="164"/>
      <c r="F60" s="164"/>
      <c r="G60" s="164"/>
    </row>
    <row r="61" spans="2:7" s="159" customFormat="1" ht="12.75" customHeight="1" x14ac:dyDescent="0.2">
      <c r="B61" s="164"/>
      <c r="C61" s="164"/>
      <c r="D61" s="164"/>
      <c r="E61" s="164"/>
      <c r="F61" s="164"/>
      <c r="G61" s="164"/>
    </row>
    <row r="62" spans="2:7" s="159" customFormat="1" ht="12.75" customHeight="1" x14ac:dyDescent="0.2">
      <c r="B62" s="164"/>
      <c r="C62" s="164"/>
      <c r="D62" s="164"/>
      <c r="E62" s="164"/>
      <c r="F62" s="164"/>
      <c r="G62" s="164"/>
    </row>
    <row r="63" spans="2:7" s="159" customFormat="1" ht="12.75" customHeight="1" x14ac:dyDescent="0.2">
      <c r="B63" s="164"/>
      <c r="C63" s="164"/>
      <c r="D63" s="164"/>
      <c r="E63" s="164"/>
      <c r="F63" s="164"/>
      <c r="G63" s="164"/>
    </row>
    <row r="64" spans="2:7" s="159" customFormat="1" ht="12.75" customHeight="1" x14ac:dyDescent="0.2">
      <c r="B64" s="164"/>
      <c r="C64" s="164"/>
      <c r="D64" s="164"/>
      <c r="E64" s="164"/>
      <c r="F64" s="164"/>
      <c r="G64" s="164"/>
    </row>
    <row r="65" spans="2:7" s="159" customFormat="1" ht="12.75" customHeight="1" x14ac:dyDescent="0.2">
      <c r="B65" s="164"/>
      <c r="C65" s="164"/>
      <c r="D65" s="164"/>
      <c r="E65" s="164"/>
      <c r="F65" s="164"/>
      <c r="G65" s="164"/>
    </row>
    <row r="66" spans="2:7" s="159" customFormat="1" ht="12.75" customHeight="1" x14ac:dyDescent="0.2">
      <c r="B66" s="164"/>
      <c r="C66" s="164"/>
      <c r="D66" s="164"/>
      <c r="E66" s="164"/>
      <c r="F66" s="164"/>
      <c r="G66" s="164"/>
    </row>
    <row r="67" spans="2:7" s="159" customFormat="1" ht="12.75" customHeight="1" x14ac:dyDescent="0.2">
      <c r="B67" s="164"/>
      <c r="C67" s="164"/>
      <c r="D67" s="164"/>
      <c r="E67" s="164"/>
      <c r="F67" s="164"/>
      <c r="G67" s="164"/>
    </row>
    <row r="68" spans="2:7" s="159" customFormat="1" ht="12.75" customHeight="1" x14ac:dyDescent="0.2">
      <c r="B68" s="164"/>
      <c r="C68" s="164"/>
      <c r="D68" s="164"/>
      <c r="E68" s="164"/>
      <c r="F68" s="164"/>
      <c r="G68" s="164"/>
    </row>
    <row r="69" spans="2:7" s="159" customFormat="1" ht="12.75" customHeight="1" x14ac:dyDescent="0.2">
      <c r="B69" s="164"/>
      <c r="C69" s="164"/>
      <c r="D69" s="164"/>
      <c r="E69" s="164"/>
      <c r="F69" s="164"/>
      <c r="G69" s="164"/>
    </row>
    <row r="70" spans="2:7" s="159" customFormat="1" ht="12.75" customHeight="1" x14ac:dyDescent="0.2">
      <c r="B70" s="164"/>
      <c r="C70" s="164"/>
      <c r="D70" s="164"/>
      <c r="E70" s="164"/>
      <c r="F70" s="164"/>
      <c r="G70" s="164"/>
    </row>
    <row r="71" spans="2:7" s="159" customFormat="1" ht="12.75" customHeight="1" x14ac:dyDescent="0.2">
      <c r="B71" s="164"/>
      <c r="C71" s="164"/>
      <c r="D71" s="164"/>
      <c r="E71" s="164"/>
      <c r="F71" s="164"/>
      <c r="G71" s="164"/>
    </row>
    <row r="72" spans="2:7" s="159" customFormat="1" ht="12.75" customHeight="1" x14ac:dyDescent="0.2">
      <c r="B72" s="164"/>
      <c r="C72" s="164"/>
      <c r="D72" s="164"/>
      <c r="E72" s="164"/>
      <c r="F72" s="164"/>
      <c r="G72" s="164"/>
    </row>
    <row r="73" spans="2:7" s="159" customFormat="1" ht="12.75" customHeight="1" x14ac:dyDescent="0.2">
      <c r="B73" s="164"/>
      <c r="C73" s="164"/>
      <c r="D73" s="164"/>
      <c r="E73" s="164"/>
      <c r="F73" s="164"/>
      <c r="G73" s="164"/>
    </row>
    <row r="74" spans="2:7" s="159" customFormat="1" ht="12.75" customHeight="1" x14ac:dyDescent="0.2">
      <c r="B74" s="164"/>
      <c r="C74" s="164"/>
      <c r="D74" s="164"/>
      <c r="E74" s="164"/>
      <c r="F74" s="164"/>
      <c r="G74" s="164"/>
    </row>
    <row r="75" spans="2:7" s="159" customFormat="1" ht="12.75" customHeight="1" x14ac:dyDescent="0.2">
      <c r="B75" s="164"/>
      <c r="C75" s="164"/>
      <c r="D75" s="164"/>
      <c r="E75" s="164"/>
      <c r="F75" s="164"/>
      <c r="G75" s="164"/>
    </row>
    <row r="76" spans="2:7" s="159" customFormat="1" ht="12.75" customHeight="1" x14ac:dyDescent="0.2">
      <c r="B76" s="164"/>
      <c r="C76" s="164"/>
      <c r="D76" s="164"/>
      <c r="E76" s="164"/>
      <c r="F76" s="164"/>
      <c r="G76" s="164"/>
    </row>
    <row r="77" spans="2:7" s="159" customFormat="1" ht="12.75" customHeight="1" x14ac:dyDescent="0.2">
      <c r="B77" s="164"/>
      <c r="C77" s="164"/>
      <c r="D77" s="164"/>
      <c r="E77" s="164"/>
      <c r="F77" s="164"/>
      <c r="G77" s="164"/>
    </row>
    <row r="78" spans="2:7" s="159" customFormat="1" ht="12.75" customHeight="1" x14ac:dyDescent="0.2">
      <c r="B78" s="164"/>
      <c r="C78" s="164"/>
      <c r="D78" s="164"/>
      <c r="E78" s="164"/>
      <c r="F78" s="164"/>
      <c r="G78" s="164"/>
    </row>
    <row r="79" spans="2:7" s="159" customFormat="1" ht="12.75" customHeight="1" x14ac:dyDescent="0.2">
      <c r="B79" s="164"/>
      <c r="C79" s="164"/>
      <c r="D79" s="164"/>
      <c r="E79" s="164"/>
      <c r="F79" s="164"/>
      <c r="G79" s="164"/>
    </row>
    <row r="80" spans="2:7" s="159" customFormat="1" ht="12.75" customHeight="1" x14ac:dyDescent="0.2">
      <c r="B80" s="164"/>
      <c r="C80" s="164"/>
      <c r="D80" s="164"/>
      <c r="E80" s="164"/>
      <c r="F80" s="164"/>
      <c r="G80" s="164"/>
    </row>
    <row r="81" spans="2:7" s="159" customFormat="1" ht="12.75" customHeight="1" x14ac:dyDescent="0.2">
      <c r="B81" s="164"/>
      <c r="C81" s="164"/>
      <c r="D81" s="164"/>
      <c r="E81" s="164"/>
      <c r="F81" s="164"/>
      <c r="G81" s="164"/>
    </row>
    <row r="82" spans="2:7" s="159" customFormat="1" ht="12.75" customHeight="1" x14ac:dyDescent="0.2">
      <c r="B82" s="164"/>
      <c r="C82" s="164"/>
      <c r="D82" s="164"/>
      <c r="E82" s="164"/>
      <c r="F82" s="164"/>
      <c r="G82" s="164"/>
    </row>
    <row r="83" spans="2:7" s="159" customFormat="1" ht="12.75" customHeight="1" x14ac:dyDescent="0.2">
      <c r="B83" s="164"/>
      <c r="C83" s="164"/>
      <c r="D83" s="164"/>
      <c r="E83" s="164"/>
      <c r="F83" s="164"/>
      <c r="G83" s="164"/>
    </row>
    <row r="84" spans="2:7" s="159" customFormat="1" ht="12.75" customHeight="1" x14ac:dyDescent="0.2">
      <c r="B84" s="164"/>
      <c r="C84" s="164"/>
      <c r="D84" s="164"/>
      <c r="E84" s="164"/>
      <c r="F84" s="164"/>
      <c r="G84" s="164"/>
    </row>
    <row r="85" spans="2:7" s="159" customFormat="1" ht="12.75" customHeight="1" x14ac:dyDescent="0.2">
      <c r="B85" s="164"/>
      <c r="C85" s="164"/>
      <c r="D85" s="164"/>
      <c r="E85" s="164"/>
      <c r="F85" s="164"/>
      <c r="G85" s="164"/>
    </row>
    <row r="86" spans="2:7" s="159" customFormat="1" ht="12.75" customHeight="1" x14ac:dyDescent="0.2">
      <c r="B86" s="164"/>
      <c r="C86" s="164"/>
      <c r="D86" s="164"/>
      <c r="E86" s="164"/>
      <c r="F86" s="164"/>
      <c r="G86" s="164"/>
    </row>
    <row r="87" spans="2:7" s="159" customFormat="1" ht="12.75" customHeight="1" x14ac:dyDescent="0.2">
      <c r="B87" s="164"/>
      <c r="C87" s="164"/>
      <c r="D87" s="164"/>
      <c r="E87" s="164"/>
      <c r="F87" s="164"/>
      <c r="G87" s="164"/>
    </row>
    <row r="88" spans="2:7" s="159" customFormat="1" ht="12.75" customHeight="1" x14ac:dyDescent="0.2">
      <c r="B88" s="164"/>
      <c r="C88" s="164"/>
      <c r="D88" s="164"/>
      <c r="E88" s="164"/>
      <c r="F88" s="164"/>
      <c r="G88" s="164"/>
    </row>
    <row r="89" spans="2:7" s="159" customFormat="1" ht="12.75" customHeight="1" x14ac:dyDescent="0.2">
      <c r="B89" s="164"/>
      <c r="C89" s="164"/>
      <c r="D89" s="164"/>
      <c r="E89" s="164"/>
      <c r="F89" s="164"/>
      <c r="G89" s="164"/>
    </row>
    <row r="90" spans="2:7" s="159" customFormat="1" ht="12.75" customHeight="1" x14ac:dyDescent="0.2">
      <c r="B90" s="164"/>
      <c r="C90" s="164"/>
      <c r="D90" s="164"/>
      <c r="E90" s="164"/>
      <c r="F90" s="164"/>
      <c r="G90" s="164"/>
    </row>
    <row r="91" spans="2:7" s="159" customFormat="1" ht="12.75" customHeight="1" x14ac:dyDescent="0.2">
      <c r="B91" s="164"/>
      <c r="C91" s="164"/>
      <c r="D91" s="164"/>
      <c r="E91" s="164"/>
      <c r="F91" s="164"/>
      <c r="G91" s="164"/>
    </row>
    <row r="92" spans="2:7" ht="12.75" customHeight="1" x14ac:dyDescent="0.2"/>
    <row r="93" spans="2:7" ht="12.75" customHeight="1" x14ac:dyDescent="0.2"/>
    <row r="94" spans="2:7" ht="12.75" customHeight="1" x14ac:dyDescent="0.2"/>
    <row r="95" spans="2:7" ht="12.75" customHeight="1" x14ac:dyDescent="0.2"/>
    <row r="96" spans="2:7" ht="12.75" customHeight="1" x14ac:dyDescent="0.2"/>
    <row r="97" ht="12.75" customHeight="1" x14ac:dyDescent="0.2"/>
    <row r="98" ht="12.75" customHeight="1" x14ac:dyDescent="0.2"/>
    <row r="99" ht="12.75" customHeight="1" x14ac:dyDescent="0.2"/>
    <row r="100" ht="12.75" customHeight="1" x14ac:dyDescent="0.2"/>
  </sheetData>
  <sheetProtection algorithmName="SHA-512" hashValue="f8ZNApn8v88ZUsFghAy6vC8tBM3pVQdKxYnqPnhoZ0G3i9ZlQYmJF7KxhvXr9re21n/D2r06FEGk8iL135KIOw==" saltValue="tz7uIfOFDvQrDFCr/KjEVg==" spinCount="100000" sheet="1" selectLockedCells="1"/>
  <mergeCells count="1">
    <mergeCell ref="B4:E4"/>
  </mergeCells>
  <dataValidations count="1">
    <dataValidation type="decimal" operator="greaterThanOrEqual" allowBlank="1" showInputMessage="1" showErrorMessage="1" error="Enter a positive value only." sqref="C6:D23" xr:uid="{2939242D-7C7A-4959-B526-BFD038880009}">
      <formula1>0</formula1>
    </dataValidation>
  </dataValidations>
  <printOptions horizontalCentered="1"/>
  <pageMargins left="0.7" right="0.7" top="0.75" bottom="0.75" header="0.3" footer="0.3"/>
  <pageSetup scale="65" orientation="portrait" r:id="rId1"/>
  <headerFooter alignWithMargins="0"/>
  <rowBreaks count="1" manualBreakCount="1">
    <brk id="25"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44A53-16EC-4B07-9BE1-7895D3B5EE95}">
  <sheetPr codeName="Sheet14"/>
  <dimension ref="A1:N106"/>
  <sheetViews>
    <sheetView showGridLines="0" zoomScale="85" zoomScaleNormal="85" zoomScaleSheetLayoutView="70" workbookViewId="0">
      <pane ySplit="1" topLeftCell="A2" activePane="bottomLeft" state="frozen"/>
      <selection activeCell="C6" sqref="C6"/>
      <selection pane="bottomLeft" activeCell="C5" sqref="C5"/>
    </sheetView>
  </sheetViews>
  <sheetFormatPr defaultColWidth="0" defaultRowHeight="0" customHeight="1" zeroHeight="1" x14ac:dyDescent="0.2"/>
  <cols>
    <col min="1" max="1" width="3.7109375" style="164" customWidth="1"/>
    <col min="2" max="2" width="17.7109375" style="164" customWidth="1"/>
    <col min="3" max="9" width="16.7109375" style="164" customWidth="1"/>
    <col min="10" max="10" width="3.7109375" style="164" customWidth="1"/>
    <col min="11" max="16384" width="9.28515625" style="164" hidden="1"/>
  </cols>
  <sheetData>
    <row r="1" spans="1:14" ht="23.1" customHeight="1" x14ac:dyDescent="0.25">
      <c r="B1" s="160" t="s">
        <v>463</v>
      </c>
      <c r="C1" s="161"/>
      <c r="D1" s="161"/>
      <c r="E1" s="162"/>
      <c r="F1" s="162"/>
      <c r="G1" s="162"/>
      <c r="H1" s="162"/>
      <c r="I1" s="162"/>
    </row>
    <row r="2" spans="1:14" ht="12.75" customHeight="1" x14ac:dyDescent="0.2">
      <c r="B2" s="165" t="str">
        <f>'X-GenIn'!C7</f>
        <v>PSCo All-Source 2022 Dispatchable RFP</v>
      </c>
      <c r="C2" s="163"/>
      <c r="D2" s="163"/>
      <c r="E2" s="163"/>
      <c r="F2" s="163"/>
      <c r="G2" s="163"/>
      <c r="H2" s="163"/>
      <c r="I2" s="163"/>
    </row>
    <row r="3" spans="1:14" ht="12.75" customHeight="1" x14ac:dyDescent="0.2">
      <c r="B3" s="248">
        <v>17.14</v>
      </c>
      <c r="C3" s="288">
        <v>16.14</v>
      </c>
      <c r="D3" s="288">
        <v>16.14</v>
      </c>
      <c r="E3" s="288">
        <v>16.14</v>
      </c>
      <c r="F3" s="288">
        <v>16.14</v>
      </c>
      <c r="G3" s="288">
        <v>16.14</v>
      </c>
      <c r="H3" s="288">
        <v>16.14</v>
      </c>
      <c r="I3" s="288">
        <v>16.14</v>
      </c>
    </row>
    <row r="4" spans="1:14" ht="254.65" customHeight="1" x14ac:dyDescent="0.2">
      <c r="B4" s="430" t="s">
        <v>773</v>
      </c>
      <c r="C4" s="431"/>
      <c r="D4" s="431"/>
      <c r="E4" s="431"/>
      <c r="F4" s="431"/>
      <c r="G4" s="431"/>
      <c r="H4" s="431"/>
      <c r="I4" s="432"/>
      <c r="L4" s="289" t="s">
        <v>669</v>
      </c>
      <c r="M4" s="289"/>
    </row>
    <row r="5" spans="1:14" s="2" customFormat="1" ht="33" customHeight="1" x14ac:dyDescent="0.25">
      <c r="A5" s="167">
        <v>1</v>
      </c>
      <c r="B5" s="306" t="s">
        <v>665</v>
      </c>
      <c r="C5" s="331"/>
      <c r="D5" s="169" t="s">
        <v>698</v>
      </c>
      <c r="F5" s="164"/>
      <c r="H5" s="164"/>
      <c r="L5" s="290" t="s">
        <v>667</v>
      </c>
      <c r="M5" s="290" t="s">
        <v>668</v>
      </c>
    </row>
    <row r="6" spans="1:14" s="2" customFormat="1" ht="12.75" customHeight="1" x14ac:dyDescent="0.2">
      <c r="C6" s="332"/>
      <c r="L6" s="289" t="s">
        <v>670</v>
      </c>
    </row>
    <row r="7" spans="1:14" s="2" customFormat="1" ht="19.899999999999999" customHeight="1" x14ac:dyDescent="0.25">
      <c r="A7" s="167">
        <f>A5+1</f>
        <v>2</v>
      </c>
      <c r="B7" s="168" t="s">
        <v>666</v>
      </c>
      <c r="C7" s="331"/>
      <c r="D7" s="169" t="s">
        <v>683</v>
      </c>
      <c r="F7" s="291"/>
      <c r="H7" s="291"/>
      <c r="I7"/>
      <c r="L7" s="290" t="s">
        <v>671</v>
      </c>
      <c r="M7" s="290" t="s">
        <v>672</v>
      </c>
      <c r="N7" s="290" t="s">
        <v>673</v>
      </c>
    </row>
    <row r="8" spans="1:14" s="2" customFormat="1" ht="12.75" customHeight="1" x14ac:dyDescent="0.2">
      <c r="C8" s="332"/>
    </row>
    <row r="9" spans="1:14" ht="20.100000000000001" customHeight="1" x14ac:dyDescent="0.25">
      <c r="A9" s="167">
        <f>A7+1</f>
        <v>3</v>
      </c>
      <c r="B9" s="168" t="s">
        <v>664</v>
      </c>
      <c r="C9" s="333"/>
      <c r="D9" s="169" t="s">
        <v>779</v>
      </c>
      <c r="E9" s="170"/>
      <c r="F9" s="170"/>
      <c r="G9" s="170"/>
      <c r="H9" s="170"/>
      <c r="I9" s="170"/>
    </row>
    <row r="10" spans="1:14" s="2" customFormat="1" ht="12.75" customHeight="1" x14ac:dyDescent="0.2">
      <c r="I10" s="330" t="s">
        <v>760</v>
      </c>
    </row>
    <row r="11" spans="1:14" ht="20.100000000000001" customHeight="1" x14ac:dyDescent="0.2">
      <c r="B11" s="172"/>
      <c r="C11" s="292" t="s">
        <v>766</v>
      </c>
      <c r="D11" s="293"/>
      <c r="E11" s="292" t="s">
        <v>767</v>
      </c>
      <c r="F11" s="293"/>
      <c r="G11" s="292" t="s">
        <v>765</v>
      </c>
      <c r="H11" s="293"/>
      <c r="I11" s="294" t="s">
        <v>768</v>
      </c>
    </row>
    <row r="12" spans="1:14" ht="47.25" x14ac:dyDescent="0.25">
      <c r="B12" s="259" t="s">
        <v>462</v>
      </c>
      <c r="C12" s="295" t="s">
        <v>770</v>
      </c>
      <c r="D12" s="296" t="s">
        <v>783</v>
      </c>
      <c r="E12" s="295" t="s">
        <v>771</v>
      </c>
      <c r="F12" s="296" t="s">
        <v>784</v>
      </c>
      <c r="G12" s="295" t="s">
        <v>772</v>
      </c>
      <c r="H12" s="296" t="s">
        <v>785</v>
      </c>
      <c r="I12" s="297" t="s">
        <v>8</v>
      </c>
    </row>
    <row r="13" spans="1:14" ht="14.1" customHeight="1" x14ac:dyDescent="0.2">
      <c r="B13" s="180">
        <v>1</v>
      </c>
      <c r="C13" s="73"/>
      <c r="D13" s="74"/>
      <c r="E13" s="75"/>
      <c r="F13" s="74"/>
      <c r="G13" s="75"/>
      <c r="H13" s="74"/>
      <c r="I13" s="79"/>
    </row>
    <row r="14" spans="1:14" ht="14.1" customHeight="1" x14ac:dyDescent="0.2">
      <c r="B14" s="181">
        <v>2</v>
      </c>
      <c r="C14" s="76"/>
      <c r="D14" s="77"/>
      <c r="E14" s="78"/>
      <c r="F14" s="77"/>
      <c r="G14" s="78"/>
      <c r="H14" s="77"/>
      <c r="I14" s="79"/>
    </row>
    <row r="15" spans="1:14" ht="14.1" customHeight="1" x14ac:dyDescent="0.2">
      <c r="B15" s="181">
        <v>3</v>
      </c>
      <c r="C15" s="76"/>
      <c r="D15" s="77"/>
      <c r="E15" s="78"/>
      <c r="F15" s="77"/>
      <c r="G15" s="78"/>
      <c r="H15" s="77"/>
      <c r="I15" s="79"/>
    </row>
    <row r="16" spans="1:14" ht="14.1" customHeight="1" x14ac:dyDescent="0.2">
      <c r="B16" s="181">
        <v>4</v>
      </c>
      <c r="C16" s="76"/>
      <c r="D16" s="77"/>
      <c r="E16" s="78"/>
      <c r="F16" s="77"/>
      <c r="G16" s="78"/>
      <c r="H16" s="77"/>
      <c r="I16" s="79"/>
    </row>
    <row r="17" spans="2:9" ht="14.1" customHeight="1" x14ac:dyDescent="0.2">
      <c r="B17" s="181">
        <v>5</v>
      </c>
      <c r="C17" s="76"/>
      <c r="D17" s="77"/>
      <c r="E17" s="78"/>
      <c r="F17" s="77"/>
      <c r="G17" s="78"/>
      <c r="H17" s="77"/>
      <c r="I17" s="79"/>
    </row>
    <row r="18" spans="2:9" ht="14.1" customHeight="1" x14ac:dyDescent="0.2">
      <c r="B18" s="181">
        <v>6</v>
      </c>
      <c r="C18" s="76"/>
      <c r="D18" s="77"/>
      <c r="E18" s="78"/>
      <c r="F18" s="77"/>
      <c r="G18" s="78"/>
      <c r="H18" s="77"/>
      <c r="I18" s="79"/>
    </row>
    <row r="19" spans="2:9" ht="14.1" customHeight="1" x14ac:dyDescent="0.2">
      <c r="B19" s="181">
        <v>7</v>
      </c>
      <c r="C19" s="76"/>
      <c r="D19" s="77"/>
      <c r="E19" s="78"/>
      <c r="F19" s="77"/>
      <c r="G19" s="78"/>
      <c r="H19" s="77"/>
      <c r="I19" s="79"/>
    </row>
    <row r="20" spans="2:9" ht="14.1" customHeight="1" x14ac:dyDescent="0.2">
      <c r="B20" s="181">
        <v>8</v>
      </c>
      <c r="C20" s="76"/>
      <c r="D20" s="77"/>
      <c r="E20" s="78"/>
      <c r="F20" s="77"/>
      <c r="G20" s="78"/>
      <c r="H20" s="77"/>
      <c r="I20" s="79"/>
    </row>
    <row r="21" spans="2:9" ht="14.1" customHeight="1" x14ac:dyDescent="0.2">
      <c r="B21" s="181">
        <v>9</v>
      </c>
      <c r="C21" s="76"/>
      <c r="D21" s="77"/>
      <c r="E21" s="78"/>
      <c r="F21" s="77"/>
      <c r="G21" s="78"/>
      <c r="H21" s="77"/>
      <c r="I21" s="79"/>
    </row>
    <row r="22" spans="2:9" ht="14.1" customHeight="1" x14ac:dyDescent="0.2">
      <c r="B22" s="181">
        <v>10</v>
      </c>
      <c r="C22" s="76"/>
      <c r="D22" s="77"/>
      <c r="E22" s="78"/>
      <c r="F22" s="77"/>
      <c r="G22" s="78"/>
      <c r="H22" s="77"/>
      <c r="I22" s="79"/>
    </row>
    <row r="23" spans="2:9" ht="14.1" customHeight="1" x14ac:dyDescent="0.2">
      <c r="B23" s="181">
        <v>11</v>
      </c>
      <c r="C23" s="76"/>
      <c r="D23" s="77"/>
      <c r="E23" s="78"/>
      <c r="F23" s="77"/>
      <c r="G23" s="78"/>
      <c r="H23" s="77"/>
      <c r="I23" s="79"/>
    </row>
    <row r="24" spans="2:9" ht="14.1" customHeight="1" x14ac:dyDescent="0.2">
      <c r="B24" s="181">
        <v>12</v>
      </c>
      <c r="C24" s="76"/>
      <c r="D24" s="77"/>
      <c r="E24" s="78"/>
      <c r="F24" s="77"/>
      <c r="G24" s="78"/>
      <c r="H24" s="77"/>
      <c r="I24" s="79"/>
    </row>
    <row r="25" spans="2:9" ht="14.1" customHeight="1" x14ac:dyDescent="0.2">
      <c r="B25" s="181">
        <v>13</v>
      </c>
      <c r="C25" s="76"/>
      <c r="D25" s="77"/>
      <c r="E25" s="78"/>
      <c r="F25" s="77"/>
      <c r="G25" s="78"/>
      <c r="H25" s="77"/>
      <c r="I25" s="79"/>
    </row>
    <row r="26" spans="2:9" ht="14.1" customHeight="1" x14ac:dyDescent="0.2">
      <c r="B26" s="181">
        <v>14</v>
      </c>
      <c r="C26" s="76"/>
      <c r="D26" s="77"/>
      <c r="E26" s="78"/>
      <c r="F26" s="77"/>
      <c r="G26" s="78"/>
      <c r="H26" s="77"/>
      <c r="I26" s="79"/>
    </row>
    <row r="27" spans="2:9" ht="14.1" customHeight="1" x14ac:dyDescent="0.2">
      <c r="B27" s="181">
        <v>15</v>
      </c>
      <c r="C27" s="76"/>
      <c r="D27" s="77"/>
      <c r="E27" s="78"/>
      <c r="F27" s="77"/>
      <c r="G27" s="78"/>
      <c r="H27" s="77"/>
      <c r="I27" s="79"/>
    </row>
    <row r="28" spans="2:9" ht="14.1" customHeight="1" x14ac:dyDescent="0.2">
      <c r="B28" s="181">
        <v>16</v>
      </c>
      <c r="C28" s="76"/>
      <c r="D28" s="77"/>
      <c r="E28" s="78"/>
      <c r="F28" s="77"/>
      <c r="G28" s="78"/>
      <c r="H28" s="77"/>
      <c r="I28" s="79"/>
    </row>
    <row r="29" spans="2:9" ht="14.1" customHeight="1" x14ac:dyDescent="0.2">
      <c r="B29" s="181">
        <v>17</v>
      </c>
      <c r="C29" s="76"/>
      <c r="D29" s="77"/>
      <c r="E29" s="78"/>
      <c r="F29" s="77"/>
      <c r="G29" s="78"/>
      <c r="H29" s="77"/>
      <c r="I29" s="79"/>
    </row>
    <row r="30" spans="2:9" ht="14.1" customHeight="1" x14ac:dyDescent="0.2">
      <c r="B30" s="181">
        <v>18</v>
      </c>
      <c r="C30" s="76"/>
      <c r="D30" s="77"/>
      <c r="E30" s="78"/>
      <c r="F30" s="77"/>
      <c r="G30" s="78"/>
      <c r="H30" s="77"/>
      <c r="I30" s="79"/>
    </row>
    <row r="31" spans="2:9" ht="14.1" customHeight="1" x14ac:dyDescent="0.2">
      <c r="B31" s="181">
        <v>19</v>
      </c>
      <c r="C31" s="76"/>
      <c r="D31" s="77"/>
      <c r="E31" s="78"/>
      <c r="F31" s="77"/>
      <c r="G31" s="78"/>
      <c r="H31" s="77"/>
      <c r="I31" s="79"/>
    </row>
    <row r="32" spans="2:9" ht="14.1" customHeight="1" x14ac:dyDescent="0.2">
      <c r="B32" s="181">
        <v>20</v>
      </c>
      <c r="C32" s="76"/>
      <c r="D32" s="77"/>
      <c r="E32" s="78"/>
      <c r="F32" s="77"/>
      <c r="G32" s="78"/>
      <c r="H32" s="77"/>
      <c r="I32" s="79"/>
    </row>
    <row r="33" spans="1:9" ht="14.1" customHeight="1" x14ac:dyDescent="0.2">
      <c r="B33" s="181">
        <v>21</v>
      </c>
      <c r="C33" s="76"/>
      <c r="D33" s="77"/>
      <c r="E33" s="78"/>
      <c r="F33" s="77"/>
      <c r="G33" s="78"/>
      <c r="H33" s="77"/>
      <c r="I33" s="79"/>
    </row>
    <row r="34" spans="1:9" ht="14.1" customHeight="1" x14ac:dyDescent="0.2">
      <c r="B34" s="181">
        <v>22</v>
      </c>
      <c r="C34" s="76"/>
      <c r="D34" s="77"/>
      <c r="E34" s="78"/>
      <c r="F34" s="77"/>
      <c r="G34" s="78"/>
      <c r="H34" s="77"/>
      <c r="I34" s="79"/>
    </row>
    <row r="35" spans="1:9" ht="14.1" customHeight="1" x14ac:dyDescent="0.2">
      <c r="B35" s="181">
        <v>23</v>
      </c>
      <c r="C35" s="76"/>
      <c r="D35" s="77"/>
      <c r="E35" s="78"/>
      <c r="F35" s="77"/>
      <c r="G35" s="78"/>
      <c r="H35" s="77"/>
      <c r="I35" s="79"/>
    </row>
    <row r="36" spans="1:9" ht="14.1" customHeight="1" x14ac:dyDescent="0.2">
      <c r="B36" s="181">
        <v>24</v>
      </c>
      <c r="C36" s="76"/>
      <c r="D36" s="77"/>
      <c r="E36" s="78"/>
      <c r="F36" s="77"/>
      <c r="G36" s="78"/>
      <c r="H36" s="77"/>
      <c r="I36" s="79"/>
    </row>
    <row r="37" spans="1:9" ht="14.1" customHeight="1" x14ac:dyDescent="0.2">
      <c r="B37" s="182">
        <v>25</v>
      </c>
      <c r="C37" s="80"/>
      <c r="D37" s="81"/>
      <c r="E37" s="82"/>
      <c r="F37" s="81"/>
      <c r="G37" s="82"/>
      <c r="H37" s="81"/>
      <c r="I37" s="83"/>
    </row>
    <row r="38" spans="1:9" ht="12.75" customHeight="1" x14ac:dyDescent="0.2">
      <c r="B38" s="298"/>
      <c r="C38" s="120"/>
      <c r="D38" s="120"/>
      <c r="E38" s="120"/>
      <c r="F38" s="120"/>
      <c r="G38" s="120"/>
      <c r="H38" s="120"/>
      <c r="I38" s="120"/>
    </row>
    <row r="39" spans="1:9" ht="12.75" customHeight="1" x14ac:dyDescent="0.25">
      <c r="A39" s="299" t="s">
        <v>769</v>
      </c>
      <c r="B39" s="300" t="s">
        <v>461</v>
      </c>
      <c r="C39" s="183"/>
      <c r="D39" s="183"/>
      <c r="E39" s="183"/>
      <c r="F39" s="183"/>
      <c r="G39" s="183"/>
      <c r="H39" s="183"/>
      <c r="I39" s="183"/>
    </row>
    <row r="40" spans="1:9" ht="199.9" customHeight="1" x14ac:dyDescent="0.2">
      <c r="A40" s="301"/>
      <c r="B40" s="422"/>
      <c r="C40" s="423"/>
      <c r="D40" s="423"/>
      <c r="E40" s="423"/>
      <c r="F40" s="423"/>
      <c r="G40" s="423"/>
      <c r="H40" s="423"/>
      <c r="I40" s="424"/>
    </row>
    <row r="41" spans="1:9" ht="12.75" customHeight="1" x14ac:dyDescent="0.2"/>
    <row r="42" spans="1:9" ht="12.75" customHeight="1" x14ac:dyDescent="0.2">
      <c r="B42" s="302"/>
      <c r="C42" s="302"/>
    </row>
    <row r="43" spans="1:9" ht="12.75" customHeight="1" x14ac:dyDescent="0.2"/>
    <row r="44" spans="1:9" ht="12.75" customHeight="1" x14ac:dyDescent="0.2"/>
    <row r="45" spans="1:9" ht="12.75" customHeight="1" x14ac:dyDescent="0.2"/>
    <row r="46" spans="1:9" ht="12.75" customHeight="1" x14ac:dyDescent="0.2"/>
    <row r="47" spans="1:9" ht="12.75" customHeight="1" x14ac:dyDescent="0.2"/>
    <row r="48" spans="1:9"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hidden="1" customHeight="1" x14ac:dyDescent="0.2"/>
    <row r="102" ht="12.75" hidden="1" customHeight="1" x14ac:dyDescent="0.2"/>
    <row r="103" ht="12.75" hidden="1" customHeight="1" x14ac:dyDescent="0.2"/>
    <row r="104" ht="12.75" hidden="1" customHeight="1" x14ac:dyDescent="0.2"/>
    <row r="105" ht="12.75" hidden="1" customHeight="1" x14ac:dyDescent="0.2"/>
    <row r="106" ht="12.75" hidden="1" customHeight="1" x14ac:dyDescent="0.2"/>
  </sheetData>
  <sheetProtection algorithmName="SHA-512" hashValue="HjUnVJ5tOOUUQa64g85FgllGg0c5klxVf3DWMLKMBeO2SSDq5E+Hg8WEfnjN0rJPV+OH7TGlQ+TqdVgj08wwcw==" saltValue="eJ27A8TOYNnAJS7imDF1pg==" spinCount="100000" sheet="1" selectLockedCells="1"/>
  <mergeCells count="2">
    <mergeCell ref="B40:I40"/>
    <mergeCell ref="B4:I4"/>
  </mergeCells>
  <dataValidations count="4">
    <dataValidation type="decimal" operator="greaterThanOrEqual" allowBlank="1" showInputMessage="1" showErrorMessage="1" error="Enter a positive value only." sqref="C13:E38 I13:I38 G13:G38" xr:uid="{55810173-6138-48A0-88D8-3ED74F7C5A41}">
      <formula1>0</formula1>
    </dataValidation>
    <dataValidation type="whole" operator="greaterThanOrEqual" allowBlank="1" showInputMessage="1" showErrorMessage="1" error="Enter zero or a positive whole number only." sqref="C9" xr:uid="{6BA5ECD2-7B3F-4949-9419-E12B2B7DFE32}">
      <formula1>0</formula1>
    </dataValidation>
    <dataValidation type="list" allowBlank="1" showInputMessage="1" showErrorMessage="1" sqref="C5" xr:uid="{ECE5FF3A-F462-4EE5-95E0-A68575B69A5C}">
      <formula1>$K$5:$M$5</formula1>
    </dataValidation>
    <dataValidation type="list" allowBlank="1" showInputMessage="1" showErrorMessage="1" sqref="C7" xr:uid="{E0B47BB7-050B-449D-BE29-A3FAD83306B6}">
      <formula1>$K$7:$N$7</formula1>
    </dataValidation>
  </dataValidations>
  <printOptions horizontalCentered="1"/>
  <pageMargins left="0.7" right="0.7" top="0.75" bottom="0.75" header="0.3" footer="0.3"/>
  <pageSetup scale="64"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87CA7-2B9D-43A7-B6BD-F217ACE0D3BD}">
  <sheetPr codeName="Sheet15"/>
  <dimension ref="A1:E100"/>
  <sheetViews>
    <sheetView showGridLines="0" zoomScale="85" zoomScaleNormal="85" zoomScaleSheetLayoutView="85" workbookViewId="0">
      <pane ySplit="1" topLeftCell="A2" activePane="bottomLeft" state="frozen"/>
      <selection activeCell="C6" sqref="C6"/>
      <selection pane="bottomLeft" activeCell="C10" sqref="C10"/>
    </sheetView>
  </sheetViews>
  <sheetFormatPr defaultColWidth="0" defaultRowHeight="12.75" customHeight="1" zeroHeight="1" x14ac:dyDescent="0.2"/>
  <cols>
    <col min="1" max="1" width="3.7109375" style="163" customWidth="1"/>
    <col min="2" max="2" width="87.28515625" style="163" customWidth="1"/>
    <col min="3" max="3" width="21" style="163" customWidth="1"/>
    <col min="4" max="4" width="24" style="163" customWidth="1"/>
    <col min="5" max="5" width="3.7109375" style="163" customWidth="1"/>
    <col min="6" max="16384" width="9.28515625" style="163" hidden="1"/>
  </cols>
  <sheetData>
    <row r="1" spans="1:4" ht="23.1" customHeight="1" x14ac:dyDescent="0.25">
      <c r="B1" s="160" t="s">
        <v>1</v>
      </c>
      <c r="C1" s="161"/>
      <c r="D1" s="161"/>
    </row>
    <row r="2" spans="1:4" ht="12.6" customHeight="1" x14ac:dyDescent="0.2">
      <c r="B2" s="165" t="str">
        <f>'X-GenIn'!C7</f>
        <v>PSCo All-Source 2022 Dispatchable RFP</v>
      </c>
      <c r="D2" s="337"/>
    </row>
    <row r="3" spans="1:4" ht="12.75" customHeight="1" x14ac:dyDescent="0.2">
      <c r="B3" s="304">
        <v>86.43</v>
      </c>
      <c r="C3" s="304">
        <v>20.29</v>
      </c>
      <c r="D3" s="304">
        <v>23.28</v>
      </c>
    </row>
    <row r="4" spans="1:4" ht="66.599999999999994" customHeight="1" x14ac:dyDescent="0.2">
      <c r="B4" s="435" t="s">
        <v>684</v>
      </c>
      <c r="C4" s="435"/>
      <c r="D4" s="435"/>
    </row>
    <row r="5" spans="1:4" ht="19.899999999999999" customHeight="1" x14ac:dyDescent="0.2">
      <c r="B5" s="305" t="s">
        <v>665</v>
      </c>
      <c r="C5" s="334">
        <f>F1_Capacity!C5</f>
        <v>0</v>
      </c>
      <c r="D5" s="336" t="s">
        <v>780</v>
      </c>
    </row>
    <row r="6" spans="1:4" ht="19.899999999999999" customHeight="1" x14ac:dyDescent="0.2">
      <c r="B6" s="305" t="s">
        <v>666</v>
      </c>
      <c r="C6" s="334">
        <f>F1_Capacity!C7</f>
        <v>0</v>
      </c>
      <c r="D6" s="336" t="s">
        <v>781</v>
      </c>
    </row>
    <row r="7" spans="1:4" ht="19.899999999999999" customHeight="1" x14ac:dyDescent="0.2">
      <c r="B7" s="305" t="s">
        <v>664</v>
      </c>
      <c r="C7" s="335">
        <f>F1_Capacity!C9</f>
        <v>0</v>
      </c>
      <c r="D7" s="336" t="s">
        <v>782</v>
      </c>
    </row>
    <row r="8" spans="1:4" ht="12.75" customHeight="1" x14ac:dyDescent="0.2">
      <c r="C8" s="304"/>
      <c r="D8" s="336"/>
    </row>
    <row r="9" spans="1:4" ht="20.100000000000001" customHeight="1" x14ac:dyDescent="0.25">
      <c r="A9" s="167">
        <v>1</v>
      </c>
      <c r="B9" s="168" t="s">
        <v>412</v>
      </c>
    </row>
    <row r="10" spans="1:4" ht="20.100000000000001" customHeight="1" x14ac:dyDescent="0.2">
      <c r="A10" s="167"/>
      <c r="B10" s="305" t="s">
        <v>543</v>
      </c>
      <c r="C10" s="219"/>
    </row>
    <row r="11" spans="1:4" ht="20.100000000000001" customHeight="1" x14ac:dyDescent="0.2">
      <c r="A11" s="167"/>
      <c r="B11" s="305" t="s">
        <v>544</v>
      </c>
      <c r="C11" s="220"/>
    </row>
    <row r="12" spans="1:4" ht="12.75" customHeight="1" x14ac:dyDescent="0.2">
      <c r="A12" s="167"/>
      <c r="B12" s="305"/>
    </row>
    <row r="13" spans="1:4" ht="20.100000000000001" customHeight="1" x14ac:dyDescent="0.25">
      <c r="A13" s="167">
        <f>A9+1</f>
        <v>2</v>
      </c>
      <c r="B13" s="168" t="s">
        <v>413</v>
      </c>
    </row>
    <row r="14" spans="1:4" ht="20.100000000000001" customHeight="1" x14ac:dyDescent="0.2">
      <c r="A14" s="167"/>
      <c r="B14" s="305" t="s">
        <v>545</v>
      </c>
      <c r="C14" s="221"/>
    </row>
    <row r="15" spans="1:4" ht="20.100000000000001" customHeight="1" x14ac:dyDescent="0.2">
      <c r="A15" s="167"/>
      <c r="B15" s="305" t="s">
        <v>546</v>
      </c>
      <c r="C15" s="222"/>
    </row>
    <row r="16" spans="1:4" ht="20.100000000000001" customHeight="1" x14ac:dyDescent="0.2">
      <c r="A16" s="167"/>
      <c r="B16" s="305" t="s">
        <v>547</v>
      </c>
      <c r="C16" s="223"/>
    </row>
    <row r="17" spans="1:3" ht="20.100000000000001" customHeight="1" x14ac:dyDescent="0.2">
      <c r="A17" s="167"/>
      <c r="B17" s="305" t="s">
        <v>548</v>
      </c>
      <c r="C17" s="223"/>
    </row>
    <row r="18" spans="1:3" ht="20.100000000000001" customHeight="1" x14ac:dyDescent="0.2">
      <c r="A18" s="167"/>
      <c r="B18" s="305" t="s">
        <v>549</v>
      </c>
      <c r="C18" s="223"/>
    </row>
    <row r="19" spans="1:3" ht="20.100000000000001" customHeight="1" x14ac:dyDescent="0.2">
      <c r="A19" s="167"/>
      <c r="B19" s="305" t="s">
        <v>550</v>
      </c>
      <c r="C19" s="223"/>
    </row>
    <row r="20" spans="1:3" ht="12.75" customHeight="1" x14ac:dyDescent="0.2">
      <c r="A20" s="167"/>
      <c r="B20" s="55" t="s">
        <v>774</v>
      </c>
      <c r="C20" s="310"/>
    </row>
    <row r="21" spans="1:3" ht="20.100000000000001" customHeight="1" x14ac:dyDescent="0.25">
      <c r="A21" s="167">
        <f>A13+1</f>
        <v>3</v>
      </c>
      <c r="B21" s="168" t="s">
        <v>551</v>
      </c>
      <c r="C21" s="310"/>
    </row>
    <row r="22" spans="1:3" ht="20.100000000000001" customHeight="1" x14ac:dyDescent="0.2">
      <c r="A22" s="167"/>
      <c r="B22" s="305" t="s">
        <v>552</v>
      </c>
      <c r="C22" s="221"/>
    </row>
    <row r="23" spans="1:3" ht="20.100000000000001" customHeight="1" x14ac:dyDescent="0.2">
      <c r="A23" s="167"/>
      <c r="B23" s="305" t="s">
        <v>553</v>
      </c>
      <c r="C23" s="222"/>
    </row>
    <row r="24" spans="1:3" ht="20.100000000000001" customHeight="1" x14ac:dyDescent="0.2">
      <c r="A24" s="167"/>
      <c r="B24" s="305" t="s">
        <v>554</v>
      </c>
      <c r="C24" s="223"/>
    </row>
    <row r="25" spans="1:3" ht="20.100000000000001" customHeight="1" x14ac:dyDescent="0.2">
      <c r="A25" s="167"/>
      <c r="B25" s="305" t="s">
        <v>555</v>
      </c>
      <c r="C25" s="223"/>
    </row>
    <row r="26" spans="1:3" ht="12.75" customHeight="1" x14ac:dyDescent="0.2">
      <c r="A26" s="167"/>
      <c r="B26" s="252"/>
      <c r="C26" s="310"/>
    </row>
    <row r="27" spans="1:3" ht="20.100000000000001" customHeight="1" x14ac:dyDescent="0.25">
      <c r="A27" s="167">
        <f>A21+1</f>
        <v>4</v>
      </c>
      <c r="B27" s="168" t="s">
        <v>414</v>
      </c>
      <c r="C27" s="310"/>
    </row>
    <row r="28" spans="1:3" ht="20.100000000000001" customHeight="1" x14ac:dyDescent="0.2">
      <c r="A28" s="167"/>
      <c r="B28" s="305" t="s">
        <v>556</v>
      </c>
      <c r="C28" s="224"/>
    </row>
    <row r="29" spans="1:3" ht="20.100000000000001" customHeight="1" x14ac:dyDescent="0.2">
      <c r="A29" s="167"/>
      <c r="B29" s="305" t="s">
        <v>557</v>
      </c>
      <c r="C29" s="225"/>
    </row>
    <row r="30" spans="1:3" ht="20.100000000000001" customHeight="1" x14ac:dyDescent="0.2">
      <c r="A30" s="167"/>
      <c r="B30" s="305" t="s">
        <v>558</v>
      </c>
      <c r="C30" s="225"/>
    </row>
    <row r="31" spans="1:3" ht="20.100000000000001" customHeight="1" x14ac:dyDescent="0.2">
      <c r="A31" s="167"/>
      <c r="B31" s="305" t="s">
        <v>559</v>
      </c>
      <c r="C31" s="225"/>
    </row>
    <row r="32" spans="1:3" ht="20.100000000000001" customHeight="1" x14ac:dyDescent="0.2">
      <c r="A32" s="167"/>
      <c r="B32" s="305" t="s">
        <v>560</v>
      </c>
      <c r="C32" s="222"/>
    </row>
    <row r="33" spans="1:4" ht="20.100000000000001" customHeight="1" x14ac:dyDescent="0.2">
      <c r="A33" s="167"/>
      <c r="B33" s="311" t="s">
        <v>561</v>
      </c>
      <c r="C33" s="222"/>
    </row>
    <row r="34" spans="1:4" ht="20.100000000000001" customHeight="1" x14ac:dyDescent="0.2">
      <c r="A34" s="167"/>
      <c r="B34" s="305" t="s">
        <v>562</v>
      </c>
      <c r="C34" s="222"/>
    </row>
    <row r="35" spans="1:4" ht="12.75" customHeight="1" x14ac:dyDescent="0.2">
      <c r="A35" s="167"/>
      <c r="B35" s="305"/>
      <c r="C35" s="310"/>
    </row>
    <row r="36" spans="1:4" ht="20.100000000000001" customHeight="1" x14ac:dyDescent="0.25">
      <c r="A36" s="167">
        <f>A27+1</f>
        <v>5</v>
      </c>
      <c r="B36" s="168" t="s">
        <v>563</v>
      </c>
      <c r="C36" s="224"/>
    </row>
    <row r="37" spans="1:4" ht="20.100000000000001" customHeight="1" x14ac:dyDescent="0.25">
      <c r="A37" s="167">
        <f>A36+1</f>
        <v>6</v>
      </c>
      <c r="B37" s="168" t="s">
        <v>564</v>
      </c>
      <c r="C37" s="225"/>
    </row>
    <row r="38" spans="1:4" ht="20.100000000000001" customHeight="1" x14ac:dyDescent="0.25">
      <c r="A38" s="167">
        <f>A37+1</f>
        <v>7</v>
      </c>
      <c r="B38" s="168" t="s">
        <v>565</v>
      </c>
      <c r="C38" s="225"/>
    </row>
    <row r="39" spans="1:4" ht="12.75" customHeight="1" x14ac:dyDescent="0.2">
      <c r="C39" s="312"/>
    </row>
    <row r="40" spans="1:4" ht="20.100000000000001" customHeight="1" x14ac:dyDescent="0.25">
      <c r="A40" s="167">
        <f>A38+1</f>
        <v>8</v>
      </c>
      <c r="B40" s="250" t="s">
        <v>566</v>
      </c>
      <c r="C40" s="313"/>
    </row>
    <row r="41" spans="1:4" ht="200.1" customHeight="1" x14ac:dyDescent="0.2">
      <c r="B41" s="417"/>
      <c r="C41" s="433"/>
      <c r="D41" s="434"/>
    </row>
    <row r="42" spans="1:4" ht="12.75" customHeight="1" x14ac:dyDescent="0.2"/>
    <row r="43" spans="1:4" ht="12.75" customHeight="1" x14ac:dyDescent="0.2"/>
    <row r="44" spans="1:4" ht="12.75" customHeight="1" x14ac:dyDescent="0.2"/>
    <row r="45" spans="1:4" ht="12.75" customHeight="1" x14ac:dyDescent="0.2"/>
    <row r="46" spans="1:4" ht="12.75" customHeight="1" x14ac:dyDescent="0.2"/>
    <row r="47" spans="1:4" ht="12.75" customHeight="1" x14ac:dyDescent="0.2"/>
    <row r="48" spans="1:4"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RO4MF4H3Tv9/dFIePsbnueSpQWEgJvvkppvr2LRJslCv+UAG3tU0jZg0da9Sq5ccKfVDmDZGpT7aeBDaiwjldw==" saltValue="8Y91o19Fg9z8HMdZWTS2Uw==" spinCount="100000" sheet="1" selectLockedCells="1"/>
  <mergeCells count="2">
    <mergeCell ref="B41:D41"/>
    <mergeCell ref="B4:D4"/>
  </mergeCells>
  <dataValidations count="11">
    <dataValidation type="whole" operator="greaterThanOrEqual" allowBlank="1" showInputMessage="1" showErrorMessage="1" error="Enter as a psitive whole number." sqref="C38" xr:uid="{A5973B6F-BE22-47DA-A824-23EAB40E9E00}">
      <formula1>0</formula1>
    </dataValidation>
    <dataValidation type="whole" operator="greaterThanOrEqual" allowBlank="1" showInputMessage="1" showErrorMessage="1" error="Enter the number of minutes as a whole number." sqref="C28:C31" xr:uid="{219E4A30-F0CE-4B63-991A-73BE4E6627FB}">
      <formula1>0</formula1>
    </dataValidation>
    <dataValidation type="decimal" allowBlank="1" showInputMessage="1" showErrorMessage="1" error="Enter a value  between 0 and 1.  If unit does not have any 10-minute capability, enter zero." sqref="C32:C33" xr:uid="{00CE0AC3-F679-439E-8356-E476816BC8A6}">
      <formula1>0</formula1>
      <formula2>1</formula2>
    </dataValidation>
    <dataValidation type="decimal" operator="greaterThanOrEqual" allowBlank="1" showInputMessage="1" showErrorMessage="1" error="Enter the ramp rate in MW/min as a number." sqref="C16:C20 C24:C25" xr:uid="{A71BA3A3-51AB-4B74-9587-2F934C7D27EB}">
      <formula1>0</formula1>
    </dataValidation>
    <dataValidation type="whole" operator="greaterThanOrEqual" allowBlank="1" showInputMessage="1" showErrorMessage="1" error="Enter the number of minutes as a whole number.  If no minimum up time, enter zero." prompt="Minimum time between generator breaker close and re-open." sqref="C36" xr:uid="{1255BEBD-094D-4360-A463-D9184D069B16}">
      <formula1>0</formula1>
    </dataValidation>
    <dataValidation type="decimal" allowBlank="1" showInputMessage="1" showErrorMessage="1" error="Enter a value between 0 and 1." sqref="C22:C24 C14:C15 C10" xr:uid="{DA074F63-F8EC-47EC-8AC7-2658050045F1}">
      <formula1>0</formula1>
      <formula2>1</formula2>
    </dataValidation>
    <dataValidation type="decimal" allowBlank="1" showInputMessage="1" showErrorMessage="1" error="Enter a value  between 0 and 1.  If unit does not have any 30-minute capability, enter zero." sqref="C34" xr:uid="{3BBE18B2-F32F-4F15-8C6A-6C613E8C4369}">
      <formula1>0</formula1>
      <formula2>1</formula2>
    </dataValidation>
    <dataValidation type="decimal" allowBlank="1" showInputMessage="1" showErrorMessage="1" error="Enter a number between 0 and 365." sqref="C11" xr:uid="{BBA3415A-BACA-42E6-8C96-7717ECE78BB0}">
      <formula1>0</formula1>
      <formula2>365</formula2>
    </dataValidation>
    <dataValidation type="decimal" allowBlank="1" showInputMessage="1" showErrorMessage="1" error="Enter a value  between 0 and 1.  If unit does not have any 15-minute capability, enter zero." sqref="C33" xr:uid="{3186889F-519F-4CD0-9EC7-4979EE0FA8E3}">
      <formula1>0</formula1>
      <formula2>1</formula2>
    </dataValidation>
    <dataValidation type="whole" operator="greaterThanOrEqual" allowBlank="1" showInputMessage="1" showErrorMessage="1" error="Enter the number of minutes as a whole number." prompt="Minimum time generator must be off-line before restarting." sqref="C37" xr:uid="{593C1B4D-5779-4826-BA47-D1F24264716E}">
      <formula1>0</formula1>
    </dataValidation>
    <dataValidation type="decimal" operator="greaterThanOrEqual" allowBlank="1" showInputMessage="1" showErrorMessage="1" error="Enter a positive value only." sqref="C11" xr:uid="{81BA1E44-EBF6-47F2-9B82-492B65A390F1}">
      <formula1>0</formula1>
    </dataValidation>
  </dataValidations>
  <printOptions horizontalCentered="1"/>
  <pageMargins left="0.7" right="0.7" top="0.75" bottom="0.75" header="0.3" footer="0.3"/>
  <pageSetup scale="65" fitToWidth="0" fitToHeight="0" orientation="portrait" r:id="rId1"/>
  <headerFooter alignWithMargins="0"/>
  <ignoredErrors>
    <ignoredError sqref="C5:C7" unlockedFormula="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993A6-7730-4247-8E14-ED27DEF51568}">
  <sheetPr codeName="Sheet16"/>
  <dimension ref="A1:J20"/>
  <sheetViews>
    <sheetView showGridLines="0" zoomScale="85" zoomScaleNormal="85" zoomScaleSheetLayoutView="40" workbookViewId="0">
      <pane ySplit="1" topLeftCell="A2" activePane="bottomLeft" state="frozen"/>
      <selection activeCell="C6" sqref="C6"/>
      <selection pane="bottomLeft" activeCell="C11" sqref="C11"/>
    </sheetView>
  </sheetViews>
  <sheetFormatPr defaultColWidth="0" defaultRowHeight="12.75" customHeight="1" x14ac:dyDescent="0.2"/>
  <cols>
    <col min="1" max="1" width="3.7109375" style="164" customWidth="1"/>
    <col min="2" max="2" width="34.7109375" style="164" customWidth="1"/>
    <col min="3" max="8" width="16.7109375" style="164" customWidth="1"/>
    <col min="9" max="9" width="3.7109375" style="164" customWidth="1"/>
    <col min="10" max="10" width="0" style="164" hidden="1" customWidth="1"/>
    <col min="11" max="16384" width="9.28515625" style="164" hidden="1"/>
  </cols>
  <sheetData>
    <row r="1" spans="2:9" ht="23.1" customHeight="1" x14ac:dyDescent="0.25">
      <c r="B1" s="160" t="s">
        <v>22</v>
      </c>
      <c r="C1" s="161"/>
      <c r="D1" s="161"/>
      <c r="E1" s="162"/>
      <c r="F1" s="162"/>
      <c r="G1" s="162"/>
      <c r="H1" s="162"/>
      <c r="I1" s="163"/>
    </row>
    <row r="2" spans="2:9" ht="12.75" customHeight="1" x14ac:dyDescent="0.2">
      <c r="B2" s="165" t="str">
        <f>'X-GenIn'!C7</f>
        <v>PSCo All-Source 2022 Dispatchable RFP</v>
      </c>
      <c r="C2" s="163"/>
      <c r="D2" s="163"/>
      <c r="E2" s="163"/>
      <c r="F2" s="165"/>
      <c r="G2" s="163"/>
      <c r="H2" s="163"/>
      <c r="I2" s="163"/>
    </row>
    <row r="3" spans="2:9" ht="12.75" customHeight="1" x14ac:dyDescent="0.2">
      <c r="B3" s="304"/>
      <c r="C3" s="304"/>
      <c r="D3" s="304"/>
      <c r="E3" s="304"/>
      <c r="F3" s="304"/>
      <c r="G3" s="304"/>
      <c r="H3" s="304"/>
      <c r="I3" s="163"/>
    </row>
    <row r="4" spans="2:9" ht="113.65" customHeight="1" x14ac:dyDescent="0.2">
      <c r="B4" s="420" t="s">
        <v>793</v>
      </c>
      <c r="C4" s="421"/>
      <c r="D4" s="421"/>
      <c r="E4" s="421"/>
      <c r="F4" s="421"/>
      <c r="G4" s="421"/>
      <c r="H4" s="421"/>
      <c r="I4" s="166"/>
    </row>
    <row r="5" spans="2:9" s="163" customFormat="1" ht="19.899999999999999" customHeight="1" x14ac:dyDescent="0.2">
      <c r="B5" s="305" t="s">
        <v>665</v>
      </c>
      <c r="C5" s="334">
        <f>F1_Capacity!C5</f>
        <v>0</v>
      </c>
      <c r="D5" s="336" t="s">
        <v>780</v>
      </c>
    </row>
    <row r="6" spans="2:9" s="163" customFormat="1" ht="19.899999999999999" customHeight="1" x14ac:dyDescent="0.2">
      <c r="B6" s="305" t="s">
        <v>666</v>
      </c>
      <c r="C6" s="334">
        <f>F1_Capacity!C7</f>
        <v>0</v>
      </c>
      <c r="D6" s="336" t="s">
        <v>781</v>
      </c>
    </row>
    <row r="7" spans="2:9" s="163" customFormat="1" ht="19.899999999999999" customHeight="1" x14ac:dyDescent="0.2">
      <c r="B7" s="305" t="s">
        <v>664</v>
      </c>
      <c r="C7" s="335">
        <f>F1_Capacity!C9</f>
        <v>0</v>
      </c>
      <c r="D7" s="336" t="s">
        <v>782</v>
      </c>
    </row>
    <row r="8" spans="2:9" s="163" customFormat="1" ht="12.75" customHeight="1" x14ac:dyDescent="0.2">
      <c r="C8" s="304"/>
      <c r="D8" s="304"/>
    </row>
    <row r="9" spans="2:9" ht="12.75" customHeight="1" x14ac:dyDescent="0.2">
      <c r="B9" s="172"/>
      <c r="C9" s="173" t="s">
        <v>567</v>
      </c>
      <c r="D9" s="174"/>
      <c r="E9" s="173" t="s">
        <v>568</v>
      </c>
      <c r="F9" s="174"/>
      <c r="G9" s="173" t="s">
        <v>778</v>
      </c>
      <c r="H9" s="174"/>
      <c r="I9" s="166"/>
    </row>
    <row r="10" spans="2:9" ht="47.25" x14ac:dyDescent="0.25">
      <c r="B10" s="306" t="s">
        <v>777</v>
      </c>
      <c r="C10" s="177" t="s">
        <v>569</v>
      </c>
      <c r="D10" s="178" t="s">
        <v>570</v>
      </c>
      <c r="E10" s="177" t="s">
        <v>571</v>
      </c>
      <c r="F10" s="178" t="s">
        <v>572</v>
      </c>
      <c r="G10" s="177" t="s">
        <v>807</v>
      </c>
      <c r="H10" s="178" t="s">
        <v>808</v>
      </c>
    </row>
    <row r="11" spans="2:9" ht="33" customHeight="1" x14ac:dyDescent="0.2">
      <c r="B11" s="307" t="s">
        <v>776</v>
      </c>
      <c r="C11" s="279"/>
      <c r="D11" s="280"/>
      <c r="E11" s="281"/>
      <c r="F11" s="280"/>
      <c r="G11" s="281"/>
      <c r="H11" s="280"/>
    </row>
    <row r="12" spans="2:9" ht="33" customHeight="1" x14ac:dyDescent="0.2">
      <c r="B12" s="308" t="s">
        <v>790</v>
      </c>
      <c r="C12" s="282"/>
      <c r="D12" s="283"/>
      <c r="E12" s="284"/>
      <c r="F12" s="283"/>
      <c r="G12" s="284"/>
      <c r="H12" s="283"/>
    </row>
    <row r="13" spans="2:9" ht="33" customHeight="1" x14ac:dyDescent="0.2">
      <c r="B13" s="308" t="s">
        <v>791</v>
      </c>
      <c r="C13" s="282"/>
      <c r="D13" s="283"/>
      <c r="E13" s="284"/>
      <c r="F13" s="283"/>
      <c r="G13" s="284"/>
      <c r="H13" s="283"/>
    </row>
    <row r="14" spans="2:9" ht="33" customHeight="1" x14ac:dyDescent="0.2">
      <c r="B14" s="308" t="s">
        <v>792</v>
      </c>
      <c r="C14" s="282"/>
      <c r="D14" s="283"/>
      <c r="E14" s="284"/>
      <c r="F14" s="283"/>
      <c r="G14" s="284"/>
      <c r="H14" s="283"/>
    </row>
    <row r="15" spans="2:9" ht="33" customHeight="1" x14ac:dyDescent="0.2">
      <c r="B15" s="309" t="s">
        <v>775</v>
      </c>
      <c r="C15" s="285"/>
      <c r="D15" s="286"/>
      <c r="E15" s="287"/>
      <c r="F15" s="286"/>
      <c r="G15" s="287"/>
      <c r="H15" s="286"/>
    </row>
    <row r="17" spans="1:9" ht="20.100000000000001" customHeight="1" x14ac:dyDescent="0.25">
      <c r="A17" s="167">
        <v>4</v>
      </c>
      <c r="B17" s="250" t="s">
        <v>573</v>
      </c>
      <c r="C17" s="183"/>
      <c r="D17" s="183"/>
      <c r="E17" s="183"/>
      <c r="F17" s="183"/>
      <c r="G17" s="183"/>
      <c r="H17" s="183"/>
    </row>
    <row r="18" spans="1:9" ht="200.1" customHeight="1" x14ac:dyDescent="0.2">
      <c r="A18" s="301"/>
      <c r="B18" s="436"/>
      <c r="C18" s="437"/>
      <c r="D18" s="437"/>
      <c r="E18" s="437"/>
      <c r="F18" s="437"/>
      <c r="G18" s="437"/>
      <c r="H18" s="437"/>
      <c r="I18" s="185"/>
    </row>
    <row r="20" spans="1:9" ht="12.75" customHeight="1" x14ac:dyDescent="0.2">
      <c r="B20" s="302"/>
      <c r="C20" s="302"/>
      <c r="E20" s="192"/>
      <c r="G20" s="192"/>
    </row>
  </sheetData>
  <sheetProtection algorithmName="SHA-512" hashValue="/78Bvq3dhJswfGro5Z7hHhxf38XZM5ggLA+eCdtESR/gKwqZtjNzHmir80ERgMjPu/MS3gdRZSByIVBBOiPCtA==" saltValue="ej33j7dAbq9tEA+H3aQG6Q==" spinCount="100000" sheet="1" selectLockedCells="1"/>
  <mergeCells count="2">
    <mergeCell ref="B4:H4"/>
    <mergeCell ref="B18:H18"/>
  </mergeCells>
  <dataValidations count="1">
    <dataValidation type="decimal" operator="greaterThanOrEqual" allowBlank="1" showInputMessage="1" showErrorMessage="1" error="Enter a positive value only." sqref="C11:H15" xr:uid="{9D6959F1-407F-44AE-84BB-E62B15ACD585}">
      <formula1>0</formula1>
    </dataValidation>
  </dataValidations>
  <printOptions horizontalCentered="1"/>
  <pageMargins left="0.7" right="0.7" top="0.75" bottom="0.75" header="0.3" footer="0.3"/>
  <pageSetup scale="64" orientation="portrait" r:id="rId1"/>
  <headerFooter alignWithMargins="0"/>
  <ignoredErrors>
    <ignoredError sqref="C5:C7" unlockedFormula="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9944F-C1A6-494B-A06A-77FCF4E90CA5}">
  <sheetPr codeName="Sheet17"/>
  <dimension ref="A1:G100"/>
  <sheetViews>
    <sheetView showGridLines="0" zoomScale="85" zoomScaleNormal="85" zoomScaleSheetLayoutView="40" workbookViewId="0">
      <pane ySplit="1" topLeftCell="A2" activePane="bottomLeft" state="frozen"/>
      <selection activeCell="C6" sqref="C6"/>
      <selection pane="bottomLeft" activeCell="C7" sqref="C7"/>
    </sheetView>
  </sheetViews>
  <sheetFormatPr defaultColWidth="0" defaultRowHeight="0" customHeight="1" zeroHeight="1" x14ac:dyDescent="0.2"/>
  <cols>
    <col min="1" max="1" width="3.7109375" style="23" customWidth="1"/>
    <col min="2" max="5" width="19.28515625" style="23" customWidth="1"/>
    <col min="6" max="6" width="56.7109375" style="23" customWidth="1"/>
    <col min="7" max="7" width="3.7109375" style="23" customWidth="1"/>
    <col min="8" max="16384" width="9.28515625" style="23" hidden="1"/>
  </cols>
  <sheetData>
    <row r="1" spans="1:7" ht="23.1" customHeight="1" x14ac:dyDescent="0.25">
      <c r="B1" s="60" t="s">
        <v>23</v>
      </c>
      <c r="C1" s="58"/>
      <c r="D1" s="58"/>
      <c r="E1" s="37"/>
      <c r="F1" s="37"/>
      <c r="G1" s="24"/>
    </row>
    <row r="2" spans="1:7" ht="12.75" customHeight="1" x14ac:dyDescent="0.2">
      <c r="B2" s="107" t="str">
        <f>'X-GenIn'!C7</f>
        <v>PSCo All-Source 2022 Dispatchable RFP</v>
      </c>
      <c r="C2" s="24"/>
      <c r="D2" s="24"/>
      <c r="E2" s="24"/>
      <c r="F2" s="24"/>
      <c r="G2" s="24"/>
    </row>
    <row r="3" spans="1:7" ht="12.75" customHeight="1" x14ac:dyDescent="0.2">
      <c r="B3" s="125">
        <v>999</v>
      </c>
      <c r="C3" s="125"/>
      <c r="D3" s="125"/>
      <c r="E3" s="125"/>
      <c r="F3" s="125"/>
      <c r="G3" s="24"/>
    </row>
    <row r="4" spans="1:7" ht="77.25" customHeight="1" x14ac:dyDescent="0.2">
      <c r="B4" s="438" t="s">
        <v>576</v>
      </c>
      <c r="C4" s="428"/>
      <c r="D4" s="428"/>
      <c r="E4" s="428"/>
      <c r="F4" s="428"/>
      <c r="G4" s="154"/>
    </row>
    <row r="5" spans="1:7" ht="20.100000000000001" customHeight="1" x14ac:dyDescent="0.2">
      <c r="B5" s="85" t="s">
        <v>5</v>
      </c>
      <c r="C5" s="86"/>
      <c r="D5" s="152"/>
      <c r="E5" s="152"/>
      <c r="F5" s="152"/>
      <c r="G5" s="154"/>
    </row>
    <row r="6" spans="1:7" ht="47.25" x14ac:dyDescent="0.25">
      <c r="A6" s="103">
        <v>1</v>
      </c>
      <c r="B6" s="123" t="s">
        <v>6</v>
      </c>
      <c r="C6" s="226" t="s">
        <v>7</v>
      </c>
      <c r="D6" s="227" t="s">
        <v>574</v>
      </c>
      <c r="E6" s="226" t="s">
        <v>9</v>
      </c>
    </row>
    <row r="7" spans="1:7" ht="20.100000000000001" customHeight="1" x14ac:dyDescent="0.2">
      <c r="B7" s="228">
        <v>0</v>
      </c>
      <c r="C7" s="229"/>
      <c r="D7" s="230"/>
      <c r="E7" s="231"/>
    </row>
    <row r="8" spans="1:7" ht="20.100000000000001" customHeight="1" x14ac:dyDescent="0.2">
      <c r="B8" s="232">
        <f>IF(C8&gt;0,C7,0)</f>
        <v>0</v>
      </c>
      <c r="C8" s="233"/>
      <c r="D8" s="234"/>
      <c r="E8" s="235"/>
    </row>
    <row r="9" spans="1:7" ht="20.100000000000001" customHeight="1" x14ac:dyDescent="0.2">
      <c r="B9" s="232">
        <f t="shared" ref="B9:B17" si="0">IF(C9&gt;0,C8,0)</f>
        <v>0</v>
      </c>
      <c r="C9" s="233"/>
      <c r="D9" s="234"/>
      <c r="E9" s="235"/>
    </row>
    <row r="10" spans="1:7" ht="20.100000000000001" customHeight="1" x14ac:dyDescent="0.2">
      <c r="B10" s="232">
        <f t="shared" si="0"/>
        <v>0</v>
      </c>
      <c r="C10" s="233"/>
      <c r="D10" s="234"/>
      <c r="E10" s="235"/>
    </row>
    <row r="11" spans="1:7" ht="20.100000000000001" customHeight="1" x14ac:dyDescent="0.2">
      <c r="B11" s="232">
        <f t="shared" si="0"/>
        <v>0</v>
      </c>
      <c r="C11" s="233"/>
      <c r="D11" s="234"/>
      <c r="E11" s="235"/>
    </row>
    <row r="12" spans="1:7" ht="20.100000000000001" customHeight="1" x14ac:dyDescent="0.2">
      <c r="B12" s="232">
        <f t="shared" si="0"/>
        <v>0</v>
      </c>
      <c r="C12" s="233"/>
      <c r="D12" s="234"/>
      <c r="E12" s="235"/>
    </row>
    <row r="13" spans="1:7" ht="20.100000000000001" customHeight="1" x14ac:dyDescent="0.2">
      <c r="B13" s="232">
        <f t="shared" si="0"/>
        <v>0</v>
      </c>
      <c r="C13" s="233"/>
      <c r="D13" s="234"/>
      <c r="E13" s="235"/>
    </row>
    <row r="14" spans="1:7" ht="20.100000000000001" customHeight="1" x14ac:dyDescent="0.2">
      <c r="B14" s="232">
        <f t="shared" si="0"/>
        <v>0</v>
      </c>
      <c r="C14" s="233"/>
      <c r="D14" s="234"/>
      <c r="E14" s="235"/>
    </row>
    <row r="15" spans="1:7" ht="20.100000000000001" customHeight="1" x14ac:dyDescent="0.2">
      <c r="B15" s="232">
        <f t="shared" si="0"/>
        <v>0</v>
      </c>
      <c r="C15" s="233"/>
      <c r="D15" s="234"/>
      <c r="E15" s="235"/>
    </row>
    <row r="16" spans="1:7" ht="20.100000000000001" customHeight="1" x14ac:dyDescent="0.2">
      <c r="B16" s="232">
        <f t="shared" si="0"/>
        <v>0</v>
      </c>
      <c r="C16" s="233"/>
      <c r="D16" s="234"/>
      <c r="E16" s="235"/>
    </row>
    <row r="17" spans="1:7" ht="20.100000000000001" customHeight="1" x14ac:dyDescent="0.2">
      <c r="B17" s="236">
        <f t="shared" si="0"/>
        <v>0</v>
      </c>
      <c r="C17" s="237"/>
      <c r="D17" s="238"/>
      <c r="E17" s="239"/>
    </row>
    <row r="18" spans="1:7" ht="12.75" customHeight="1" x14ac:dyDescent="0.2"/>
    <row r="19" spans="1:7" ht="20.100000000000001" customHeight="1" x14ac:dyDescent="0.25">
      <c r="A19" s="103">
        <f>A6+1</f>
        <v>2</v>
      </c>
      <c r="B19" s="31" t="s">
        <v>575</v>
      </c>
      <c r="C19" s="62"/>
      <c r="D19" s="62"/>
      <c r="E19" s="62"/>
      <c r="F19" s="62"/>
    </row>
    <row r="20" spans="1:7" ht="200.1" customHeight="1" x14ac:dyDescent="0.2">
      <c r="A20" s="119"/>
      <c r="B20" s="436"/>
      <c r="C20" s="437"/>
      <c r="D20" s="437"/>
      <c r="E20" s="437"/>
      <c r="F20" s="439"/>
      <c r="G20" s="63"/>
    </row>
    <row r="21" spans="1:7" ht="12.75" customHeight="1" x14ac:dyDescent="0.2"/>
    <row r="22" spans="1:7" ht="12.75" customHeight="1" x14ac:dyDescent="0.2">
      <c r="B22" s="30"/>
      <c r="C22" s="30"/>
      <c r="E22" s="84"/>
    </row>
    <row r="23" spans="1:7" ht="12.75" customHeight="1" x14ac:dyDescent="0.2"/>
    <row r="24" spans="1:7" ht="12.75" customHeight="1" x14ac:dyDescent="0.2"/>
    <row r="25" spans="1:7" ht="12.75" customHeight="1" x14ac:dyDescent="0.2"/>
    <row r="26" spans="1:7" ht="12.75" customHeight="1" x14ac:dyDescent="0.2"/>
    <row r="27" spans="1:7" ht="12.75" customHeight="1" x14ac:dyDescent="0.2"/>
    <row r="28" spans="1:7" ht="12.75" customHeight="1" x14ac:dyDescent="0.2"/>
    <row r="29" spans="1:7" ht="12.75" customHeight="1" x14ac:dyDescent="0.2"/>
    <row r="30" spans="1:7" ht="12.75" customHeight="1" x14ac:dyDescent="0.2"/>
    <row r="31" spans="1:7" ht="12.75" customHeight="1" x14ac:dyDescent="0.2"/>
    <row r="32" spans="1:7"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jopAwl8PoKwrDk+OyEv6iEBN72RfG3QKLz9ZzY1me693zAjly7pNWK6F4U9gJl96ogkwSoIQeMqivAM+Fr2Ocg==" saltValue="fNlmQTr7TSNEa3PPi5DdAA==" spinCount="100000" sheet="1" selectLockedCells="1"/>
  <mergeCells count="2">
    <mergeCell ref="B4:F4"/>
    <mergeCell ref="B20:F20"/>
  </mergeCells>
  <dataValidations count="4">
    <dataValidation type="whole" operator="greaterThanOrEqual" allowBlank="1" showInputMessage="1" showErrorMessage="1" error="Enter a whole number greater than zero only." sqref="C7" xr:uid="{AE460A49-3B91-49E5-B718-1127E574A533}">
      <formula1>1</formula1>
    </dataValidation>
    <dataValidation type="decimal" operator="greaterThanOrEqual" allowBlank="1" showInputMessage="1" showErrorMessage="1" error="Enter a positive, numeric value only." sqref="E7:E17" xr:uid="{EFD9EAA9-A791-41AA-A591-403157F2E43E}">
      <formula1>0</formula1>
    </dataValidation>
    <dataValidation type="decimal" allowBlank="1" showInputMessage="1" showErrorMessage="1" error="Enter a value between 0 and 1 only." sqref="D7:D17" xr:uid="{34815F46-613F-494A-9803-E17D3BC1240B}">
      <formula1>0</formula1>
      <formula2>1</formula2>
    </dataValidation>
    <dataValidation type="whole" operator="greaterThanOrEqual" allowBlank="1" showInputMessage="1" showErrorMessage="1" error="Enter a whole number greater than the value for the prior period." sqref="C8:C17" xr:uid="{B8A2E392-8C76-47FD-9C1E-73424DE82FA3}">
      <formula1>C7</formula1>
    </dataValidation>
  </dataValidations>
  <printOptions horizontalCentered="1"/>
  <pageMargins left="0.7" right="0.7" top="0.75" bottom="0.75" header="0.3" footer="0.3"/>
  <pageSetup scale="65"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B5E39-7BCD-4C13-AA90-0906EA6ED5BF}">
  <sheetPr codeName="Sheet18">
    <pageSetUpPr autoPageBreaks="0"/>
  </sheetPr>
  <dimension ref="A1:I100"/>
  <sheetViews>
    <sheetView showGridLines="0" zoomScale="85" zoomScaleNormal="85" zoomScaleSheetLayoutView="85" workbookViewId="0">
      <pane ySplit="1" topLeftCell="A2" activePane="bottomLeft" state="frozen"/>
      <selection activeCell="C6" sqref="C6"/>
      <selection pane="bottomLeft" activeCell="C5" sqref="C5"/>
    </sheetView>
  </sheetViews>
  <sheetFormatPr defaultColWidth="0" defaultRowHeight="12.75" customHeight="1" zeroHeight="1" x14ac:dyDescent="0.2"/>
  <cols>
    <col min="1" max="1" width="3.7109375" style="270" customWidth="1"/>
    <col min="2" max="2" width="65.7109375" style="19" customWidth="1"/>
    <col min="3" max="3" width="45.7109375" style="19" customWidth="1"/>
    <col min="4" max="4" width="20.5703125" style="19" customWidth="1"/>
    <col min="5" max="5" width="3.7109375" style="19" customWidth="1"/>
    <col min="6" max="16384" width="9.28515625" style="19" hidden="1"/>
  </cols>
  <sheetData>
    <row r="1" spans="1:7" ht="23.1" customHeight="1" x14ac:dyDescent="0.25">
      <c r="B1" s="18" t="s">
        <v>755</v>
      </c>
      <c r="C1" s="21"/>
      <c r="D1" s="271"/>
      <c r="G1" s="272"/>
    </row>
    <row r="2" spans="1:7" ht="12.75" customHeight="1" x14ac:dyDescent="0.25">
      <c r="A2" s="273" t="s">
        <v>13</v>
      </c>
      <c r="B2" s="107" t="str">
        <f>'X-GenIn'!C7</f>
        <v>PSCo All-Source 2022 Dispatchable RFP</v>
      </c>
      <c r="C2" s="20"/>
      <c r="D2" s="24"/>
    </row>
    <row r="3" spans="1:7" ht="12.75" customHeight="1" x14ac:dyDescent="0.25">
      <c r="A3" s="273"/>
      <c r="B3" s="125">
        <v>65.14</v>
      </c>
      <c r="C3" s="125">
        <f>130-SUM(B3,D3)</f>
        <v>64.86</v>
      </c>
      <c r="D3" s="24"/>
    </row>
    <row r="4" spans="1:7" s="23" customFormat="1" ht="20.100000000000001" customHeight="1" x14ac:dyDescent="0.25">
      <c r="A4" s="103">
        <v>1</v>
      </c>
      <c r="B4" s="31" t="s">
        <v>415</v>
      </c>
      <c r="D4" s="24"/>
    </row>
    <row r="5" spans="1:7" s="23" customFormat="1" ht="20.100000000000001" customHeight="1" x14ac:dyDescent="0.2">
      <c r="A5" s="104"/>
      <c r="B5" s="28" t="s">
        <v>663</v>
      </c>
      <c r="C5" s="274"/>
    </row>
    <row r="6" spans="1:7" s="23" customFormat="1" ht="20.100000000000001" customHeight="1" x14ac:dyDescent="0.2">
      <c r="A6" s="104"/>
      <c r="B6" s="28" t="s">
        <v>577</v>
      </c>
      <c r="C6" s="275"/>
    </row>
    <row r="7" spans="1:7" s="23" customFormat="1" ht="12.75" customHeight="1" x14ac:dyDescent="0.2">
      <c r="A7" s="104"/>
    </row>
    <row r="8" spans="1:7" s="23" customFormat="1" ht="20.100000000000001" customHeight="1" x14ac:dyDescent="0.25">
      <c r="A8" s="103">
        <f>+A4+1</f>
        <v>2</v>
      </c>
      <c r="B8" s="31" t="s">
        <v>578</v>
      </c>
      <c r="C8" s="276"/>
    </row>
    <row r="9" spans="1:7" s="23" customFormat="1" ht="12.75" customHeight="1" x14ac:dyDescent="0.2">
      <c r="A9" s="104"/>
      <c r="B9" s="148" t="s">
        <v>762</v>
      </c>
    </row>
    <row r="10" spans="1:7" s="23" customFormat="1" ht="12.75" customHeight="1" x14ac:dyDescent="0.2">
      <c r="A10" s="104"/>
    </row>
    <row r="11" spans="1:7" ht="20.100000000000001" customHeight="1" x14ac:dyDescent="0.25">
      <c r="A11" s="103">
        <f>+A8+1</f>
        <v>3</v>
      </c>
      <c r="B11" s="31" t="s">
        <v>579</v>
      </c>
      <c r="C11" s="323"/>
      <c r="D11" s="20"/>
    </row>
    <row r="12" spans="1:7" ht="20.100000000000001" customHeight="1" x14ac:dyDescent="0.2">
      <c r="B12" s="28" t="s">
        <v>580</v>
      </c>
      <c r="C12" s="276"/>
    </row>
    <row r="13" spans="1:7" ht="20.100000000000001" customHeight="1" x14ac:dyDescent="0.2">
      <c r="B13" s="28" t="s">
        <v>581</v>
      </c>
      <c r="C13" s="276"/>
      <c r="D13" s="138" t="s">
        <v>416</v>
      </c>
    </row>
    <row r="14" spans="1:7" ht="20.100000000000001" customHeight="1" x14ac:dyDescent="0.2">
      <c r="B14" s="28" t="s">
        <v>582</v>
      </c>
      <c r="C14" s="277"/>
      <c r="D14" s="138" t="s">
        <v>416</v>
      </c>
    </row>
    <row r="15" spans="1:7" ht="20.100000000000001" customHeight="1" x14ac:dyDescent="0.2">
      <c r="B15" s="28" t="s">
        <v>583</v>
      </c>
      <c r="C15" s="276"/>
      <c r="D15" s="138" t="s">
        <v>416</v>
      </c>
    </row>
    <row r="16" spans="1:7" ht="20.100000000000001" customHeight="1" x14ac:dyDescent="0.2">
      <c r="B16" s="28" t="s">
        <v>584</v>
      </c>
      <c r="C16" s="276"/>
      <c r="D16" s="138" t="s">
        <v>416</v>
      </c>
    </row>
    <row r="17" spans="1:9" ht="12.75" customHeight="1" x14ac:dyDescent="0.25">
      <c r="A17" s="273"/>
      <c r="B17" s="35" t="s">
        <v>690</v>
      </c>
      <c r="C17" s="89"/>
      <c r="D17" s="20"/>
    </row>
    <row r="18" spans="1:9" ht="12.75" customHeight="1" x14ac:dyDescent="0.2">
      <c r="B18" s="278"/>
      <c r="D18" s="24"/>
    </row>
    <row r="19" spans="1:9" ht="20.100000000000001" customHeight="1" x14ac:dyDescent="0.25">
      <c r="A19" s="103">
        <f>A11+1</f>
        <v>4</v>
      </c>
      <c r="B19" s="31" t="s">
        <v>691</v>
      </c>
      <c r="C19" s="323"/>
      <c r="D19" s="20"/>
    </row>
    <row r="20" spans="1:9" ht="20.100000000000001" customHeight="1" x14ac:dyDescent="0.25">
      <c r="A20" s="103"/>
      <c r="B20" s="31" t="s">
        <v>419</v>
      </c>
      <c r="C20" s="323"/>
      <c r="D20" s="20"/>
    </row>
    <row r="21" spans="1:9" ht="20.100000000000001" customHeight="1" x14ac:dyDescent="0.2">
      <c r="B21" s="28" t="s">
        <v>586</v>
      </c>
      <c r="C21" s="91"/>
      <c r="D21" s="24"/>
    </row>
    <row r="22" spans="1:9" ht="20.100000000000001" customHeight="1" x14ac:dyDescent="0.2">
      <c r="B22" s="28" t="s">
        <v>587</v>
      </c>
      <c r="C22" s="91"/>
      <c r="D22" s="24"/>
    </row>
    <row r="23" spans="1:9" ht="20.100000000000001" customHeight="1" x14ac:dyDescent="0.2">
      <c r="B23" s="28" t="s">
        <v>588</v>
      </c>
      <c r="C23" s="91"/>
      <c r="D23" s="24"/>
    </row>
    <row r="24" spans="1:9" ht="12.75" customHeight="1" x14ac:dyDescent="0.25">
      <c r="A24" s="273"/>
      <c r="B24" s="278"/>
      <c r="C24" s="89"/>
      <c r="D24" s="20"/>
      <c r="G24" s="131" t="s">
        <v>692</v>
      </c>
      <c r="H24" s="131"/>
    </row>
    <row r="25" spans="1:9" ht="20.100000000000001" customHeight="1" x14ac:dyDescent="0.25">
      <c r="A25" s="103">
        <f>A19+1</f>
        <v>5</v>
      </c>
      <c r="B25" s="31" t="s">
        <v>693</v>
      </c>
      <c r="C25" s="90"/>
      <c r="D25" s="138" t="s">
        <v>698</v>
      </c>
      <c r="G25" s="146" t="s">
        <v>694</v>
      </c>
      <c r="H25" s="146" t="s">
        <v>695</v>
      </c>
    </row>
    <row r="26" spans="1:9" ht="12.75" customHeight="1" x14ac:dyDescent="0.25">
      <c r="A26" s="273"/>
      <c r="B26" s="35" t="s">
        <v>696</v>
      </c>
      <c r="C26" s="89"/>
      <c r="D26" s="20"/>
      <c r="G26" s="131"/>
    </row>
    <row r="27" spans="1:9" ht="12.75" customHeight="1" x14ac:dyDescent="0.25">
      <c r="A27" s="273"/>
      <c r="B27" s="278"/>
      <c r="C27" s="89"/>
      <c r="D27" s="20"/>
      <c r="G27" s="131" t="s">
        <v>661</v>
      </c>
      <c r="H27" s="131"/>
    </row>
    <row r="28" spans="1:9" ht="20.100000000000001" customHeight="1" x14ac:dyDescent="0.25">
      <c r="A28" s="103">
        <f>A25+1</f>
        <v>6</v>
      </c>
      <c r="B28" s="31" t="s">
        <v>585</v>
      </c>
      <c r="C28" s="90"/>
      <c r="D28" s="138" t="s">
        <v>698</v>
      </c>
      <c r="G28" s="146" t="s">
        <v>417</v>
      </c>
      <c r="H28" s="146" t="s">
        <v>418</v>
      </c>
    </row>
    <row r="29" spans="1:9" ht="12.75" customHeight="1" x14ac:dyDescent="0.25">
      <c r="A29" s="273"/>
      <c r="B29" s="35" t="s">
        <v>589</v>
      </c>
      <c r="C29" s="89"/>
      <c r="D29" s="20"/>
    </row>
    <row r="30" spans="1:9" ht="12.75" customHeight="1" x14ac:dyDescent="0.25">
      <c r="A30" s="273"/>
      <c r="B30" s="278"/>
      <c r="C30" s="89"/>
      <c r="D30" s="20"/>
      <c r="G30" s="131" t="s">
        <v>661</v>
      </c>
      <c r="H30" s="131"/>
    </row>
    <row r="31" spans="1:9" ht="20.100000000000001" customHeight="1" x14ac:dyDescent="0.25">
      <c r="A31" s="103">
        <f>+A28+1</f>
        <v>7</v>
      </c>
      <c r="B31" s="326" t="s">
        <v>759</v>
      </c>
      <c r="C31" s="90" t="s">
        <v>756</v>
      </c>
      <c r="D31" s="138" t="s">
        <v>698</v>
      </c>
      <c r="F31" s="23"/>
      <c r="G31" s="146" t="s">
        <v>417</v>
      </c>
      <c r="H31" s="146" t="s">
        <v>418</v>
      </c>
      <c r="I31" s="324" t="s">
        <v>756</v>
      </c>
    </row>
    <row r="32" spans="1:9" ht="20.100000000000001" customHeight="1" x14ac:dyDescent="0.25">
      <c r="A32" s="103"/>
      <c r="B32" s="325" t="s">
        <v>757</v>
      </c>
      <c r="D32" s="138"/>
      <c r="F32" s="23"/>
      <c r="G32" s="146"/>
      <c r="H32" s="146"/>
      <c r="I32" s="324"/>
    </row>
    <row r="33" spans="1:8" ht="12.75" customHeight="1" x14ac:dyDescent="0.2">
      <c r="B33" s="148" t="s">
        <v>662</v>
      </c>
    </row>
    <row r="34" spans="1:8" ht="12.75" customHeight="1" x14ac:dyDescent="0.2">
      <c r="B34" s="148"/>
      <c r="G34" s="131" t="s">
        <v>661</v>
      </c>
    </row>
    <row r="35" spans="1:8" ht="20.100000000000001" customHeight="1" x14ac:dyDescent="0.25">
      <c r="A35" s="103">
        <f>+A31+1</f>
        <v>8</v>
      </c>
      <c r="B35" s="31" t="s">
        <v>758</v>
      </c>
      <c r="C35" s="90"/>
      <c r="D35" s="138" t="s">
        <v>698</v>
      </c>
      <c r="G35" s="146" t="s">
        <v>417</v>
      </c>
      <c r="H35" s="146" t="s">
        <v>418</v>
      </c>
    </row>
    <row r="36" spans="1:8" ht="12.75" customHeight="1" x14ac:dyDescent="0.25">
      <c r="A36" s="273"/>
      <c r="B36"/>
      <c r="C36" s="89"/>
      <c r="D36" s="20"/>
      <c r="H36" s="131"/>
    </row>
    <row r="37" spans="1:8" ht="20.100000000000001" customHeight="1" x14ac:dyDescent="0.25">
      <c r="A37" s="103">
        <f>+A35+1</f>
        <v>9</v>
      </c>
      <c r="B37" s="31" t="s">
        <v>593</v>
      </c>
    </row>
    <row r="38" spans="1:8" ht="200.1" customHeight="1" x14ac:dyDescent="0.2">
      <c r="B38" s="440"/>
      <c r="C38" s="441"/>
      <c r="D38" s="442"/>
    </row>
    <row r="39" spans="1:8" ht="12.75" customHeight="1" x14ac:dyDescent="0.2"/>
    <row r="40" spans="1:8" ht="12.75" customHeight="1" x14ac:dyDescent="0.2">
      <c r="A40" s="100"/>
    </row>
    <row r="41" spans="1:8" ht="12.75" customHeight="1" x14ac:dyDescent="0.2"/>
    <row r="42" spans="1:8" ht="12.75" customHeight="1" x14ac:dyDescent="0.2"/>
    <row r="43" spans="1:8" ht="12.75" customHeight="1" x14ac:dyDescent="0.2"/>
    <row r="44" spans="1:8" ht="12.75" customHeight="1" x14ac:dyDescent="0.2"/>
    <row r="45" spans="1:8" ht="12.75" customHeight="1" x14ac:dyDescent="0.2"/>
    <row r="46" spans="1:8" ht="12.75" customHeight="1" x14ac:dyDescent="0.2">
      <c r="A46" s="100"/>
    </row>
    <row r="47" spans="1:8" ht="12.75" customHeight="1" x14ac:dyDescent="0.2"/>
    <row r="48" spans="1:8" ht="12.75" customHeight="1" x14ac:dyDescent="0.2"/>
    <row r="49" spans="1:1" ht="12.75" customHeight="1" x14ac:dyDescent="0.2"/>
    <row r="50" spans="1:1" ht="12.75" customHeight="1" x14ac:dyDescent="0.2">
      <c r="A50" s="102"/>
    </row>
    <row r="51" spans="1:1" ht="12.75" customHeight="1" x14ac:dyDescent="0.2"/>
    <row r="52" spans="1:1" ht="12.75" customHeight="1" x14ac:dyDescent="0.2"/>
    <row r="53" spans="1:1" ht="12.75" customHeight="1" x14ac:dyDescent="0.2"/>
    <row r="54" spans="1:1" ht="12.75" customHeight="1" x14ac:dyDescent="0.2"/>
    <row r="55" spans="1:1" ht="12.75" customHeight="1" x14ac:dyDescent="0.2"/>
    <row r="56" spans="1:1" ht="12.75" customHeight="1" x14ac:dyDescent="0.2"/>
    <row r="57" spans="1:1" ht="12.75" customHeight="1" x14ac:dyDescent="0.2"/>
    <row r="58" spans="1:1" ht="12.75" customHeight="1" x14ac:dyDescent="0.2"/>
    <row r="59" spans="1:1" ht="12.75" customHeight="1" x14ac:dyDescent="0.2"/>
    <row r="60" spans="1:1" ht="12.75" customHeight="1" x14ac:dyDescent="0.2"/>
    <row r="61" spans="1:1" ht="12.75" customHeight="1" x14ac:dyDescent="0.2"/>
    <row r="62" spans="1:1" ht="12.75" customHeight="1" x14ac:dyDescent="0.2"/>
    <row r="63" spans="1:1" ht="12.75" customHeight="1" x14ac:dyDescent="0.2"/>
    <row r="64" spans="1:1"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Uc4oQzW3Bj0DenQNLmJGon9bAvwijCP2zLq1LJN2yjIyv6GSQ2+qM0YDhfGFh2cvHLicD+DnkdC5rTf5P61aMA==" saltValue="KIs7ktNZ8OZZl1KlcHPDqg==" spinCount="100000" sheet="1" selectLockedCells="1"/>
  <dataConsolidate/>
  <mergeCells count="1">
    <mergeCell ref="B38:D38"/>
  </mergeCells>
  <dataValidations count="8">
    <dataValidation type="list" allowBlank="1" showInputMessage="1" showErrorMessage="1" sqref="C35" xr:uid="{C4D65316-028E-4145-8E5F-AFC8B4205E82}">
      <formula1>$G$35:$I$35</formula1>
    </dataValidation>
    <dataValidation type="list" allowBlank="1" showInputMessage="1" showErrorMessage="1" sqref="C28" xr:uid="{979EBA1E-98D0-4C55-B1AB-62B669208DC6}">
      <formula1>$G$28:$I$28</formula1>
    </dataValidation>
    <dataValidation type="list" allowBlank="1" showInputMessage="1" showErrorMessage="1" sqref="C25" xr:uid="{CC280938-280E-47E3-BC49-B2289EE74365}">
      <formula1>$G$25:$I$25</formula1>
    </dataValidation>
    <dataValidation type="decimal" operator="greaterThanOrEqual" allowBlank="1" showErrorMessage="1" error="Enter a positive numeric value only." sqref="C14" xr:uid="{FB420500-8D0D-4821-9178-D8241860C9A3}">
      <formula1>0</formula1>
    </dataValidation>
    <dataValidation type="whole" operator="greaterThanOrEqual" allowBlank="1" showInputMessage="1" showErrorMessage="1" error="Enter a positive whole number only." sqref="C8" xr:uid="{7C376476-2C66-4330-A64B-EB1B3294FCF8}">
      <formula1>0</formula1>
    </dataValidation>
    <dataValidation type="decimal" allowBlank="1" showInputMessage="1" showErrorMessage="1" error="Enter a value between 0 and 1." sqref="C21:C23" xr:uid="{9D97B8A6-64BF-4075-8FE5-32A33B7F9669}">
      <formula1>0</formula1>
      <formula2>1</formula2>
    </dataValidation>
    <dataValidation type="list" allowBlank="1" showInputMessage="1" showErrorMessage="1" sqref="C31" xr:uid="{45C39D77-5E3D-4505-8BC6-0B698966870E}">
      <formula1>$G$31:$I$31</formula1>
    </dataValidation>
    <dataValidation type="decimal" operator="greaterThanOrEqual" allowBlank="1" showInputMessage="1" showErrorMessage="1" error="Enter a positive value only." sqref="C12:C13 C15:C16" xr:uid="{354F3CBE-9D53-4D01-823D-492AEAEB072A}">
      <formula1>0</formula1>
    </dataValidation>
  </dataValidations>
  <printOptions horizontalCentered="1"/>
  <pageMargins left="0.7" right="0.7" top="0.75" bottom="0.75" header="0.3" footer="0.3"/>
  <pageSetup scale="65" fitToWidth="0" fitToHeight="0"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18106-859D-41D6-9680-5E5EB93D0F66}">
  <sheetPr codeName="Sheet19">
    <pageSetUpPr autoPageBreaks="0"/>
  </sheetPr>
  <dimension ref="A1:G100"/>
  <sheetViews>
    <sheetView showGridLines="0" zoomScale="85" zoomScaleNormal="85" zoomScaleSheetLayoutView="85" workbookViewId="0">
      <pane ySplit="1" topLeftCell="A2" activePane="bottomLeft" state="frozen"/>
      <selection activeCell="C6" sqref="C6"/>
      <selection pane="bottomLeft" activeCell="C6" sqref="C6"/>
    </sheetView>
  </sheetViews>
  <sheetFormatPr defaultColWidth="0" defaultRowHeight="12.75" customHeight="1" zeroHeight="1" x14ac:dyDescent="0.2"/>
  <cols>
    <col min="1" max="1" width="3.7109375" style="240" customWidth="1"/>
    <col min="2" max="2" width="55.7109375" style="244" customWidth="1"/>
    <col min="3" max="3" width="52.28515625" style="244" customWidth="1"/>
    <col min="4" max="4" width="24.28515625" style="244" customWidth="1"/>
    <col min="5" max="5" width="3.7109375" style="244" customWidth="1"/>
    <col min="6" max="16384" width="9.28515625" style="244" hidden="1"/>
  </cols>
  <sheetData>
    <row r="1" spans="1:7" ht="23.1" customHeight="1" x14ac:dyDescent="0.25">
      <c r="B1" s="241" t="s">
        <v>424</v>
      </c>
      <c r="C1" s="242"/>
      <c r="D1" s="243"/>
      <c r="G1" s="245"/>
    </row>
    <row r="2" spans="1:7" ht="12.75" customHeight="1" x14ac:dyDescent="0.25">
      <c r="A2" s="246" t="s">
        <v>13</v>
      </c>
      <c r="B2" s="165" t="str">
        <f>'X-GenIn'!C7</f>
        <v>PSCo All-Source 2022 Dispatchable RFP</v>
      </c>
      <c r="C2" s="247"/>
      <c r="D2"/>
    </row>
    <row r="3" spans="1:7" ht="12.75" customHeight="1" x14ac:dyDescent="0.25">
      <c r="A3" s="246"/>
      <c r="B3" s="248">
        <v>55</v>
      </c>
      <c r="C3" s="248">
        <v>51.43</v>
      </c>
      <c r="D3" s="248">
        <f>130-SUM(B3:C3)</f>
        <v>23.569999999999993</v>
      </c>
    </row>
    <row r="4" spans="1:7" ht="20.100000000000001" customHeight="1" x14ac:dyDescent="0.25">
      <c r="A4" s="167">
        <v>1</v>
      </c>
      <c r="B4" s="250" t="s">
        <v>591</v>
      </c>
    </row>
    <row r="5" spans="1:7" ht="20.100000000000001" customHeight="1" x14ac:dyDescent="0.25">
      <c r="B5" s="259" t="s">
        <v>689</v>
      </c>
      <c r="C5" s="260" t="s">
        <v>420</v>
      </c>
    </row>
    <row r="6" spans="1:7" ht="14.1" customHeight="1" x14ac:dyDescent="0.25">
      <c r="B6" s="180">
        <v>1</v>
      </c>
      <c r="C6" s="367"/>
    </row>
    <row r="7" spans="1:7" ht="14.1" customHeight="1" x14ac:dyDescent="0.2">
      <c r="B7" s="181">
        <f>B6+1</f>
        <v>2</v>
      </c>
      <c r="C7" s="258"/>
    </row>
    <row r="8" spans="1:7" ht="14.1" customHeight="1" x14ac:dyDescent="0.2">
      <c r="B8" s="181">
        <v>3</v>
      </c>
      <c r="C8" s="258"/>
    </row>
    <row r="9" spans="1:7" ht="14.1" customHeight="1" x14ac:dyDescent="0.2">
      <c r="B9" s="181">
        <v>4</v>
      </c>
      <c r="C9" s="258"/>
    </row>
    <row r="10" spans="1:7" ht="14.1" customHeight="1" x14ac:dyDescent="0.2">
      <c r="B10" s="181">
        <v>5</v>
      </c>
      <c r="C10" s="258"/>
    </row>
    <row r="11" spans="1:7" ht="14.1" customHeight="1" x14ac:dyDescent="0.2">
      <c r="B11" s="181">
        <v>6</v>
      </c>
      <c r="C11" s="258"/>
    </row>
    <row r="12" spans="1:7" ht="14.1" customHeight="1" x14ac:dyDescent="0.2">
      <c r="A12" s="257"/>
      <c r="B12" s="181">
        <v>7</v>
      </c>
      <c r="C12" s="258"/>
    </row>
    <row r="13" spans="1:7" ht="14.1" customHeight="1" x14ac:dyDescent="0.2">
      <c r="B13" s="181">
        <v>8</v>
      </c>
      <c r="C13" s="258"/>
    </row>
    <row r="14" spans="1:7" ht="14.1" customHeight="1" x14ac:dyDescent="0.2">
      <c r="B14" s="181">
        <v>9</v>
      </c>
      <c r="C14" s="258"/>
    </row>
    <row r="15" spans="1:7" ht="14.1" customHeight="1" x14ac:dyDescent="0.2">
      <c r="B15" s="181">
        <v>10</v>
      </c>
      <c r="C15" s="258"/>
    </row>
    <row r="16" spans="1:7" ht="14.1" customHeight="1" x14ac:dyDescent="0.2">
      <c r="B16" s="181">
        <v>11</v>
      </c>
      <c r="C16" s="258"/>
    </row>
    <row r="17" spans="1:3" ht="14.1" customHeight="1" x14ac:dyDescent="0.2">
      <c r="B17" s="181">
        <v>12</v>
      </c>
      <c r="C17" s="258"/>
    </row>
    <row r="18" spans="1:3" ht="14.1" customHeight="1" x14ac:dyDescent="0.2">
      <c r="B18" s="181">
        <v>13</v>
      </c>
      <c r="C18" s="258"/>
    </row>
    <row r="19" spans="1:3" ht="14.1" customHeight="1" x14ac:dyDescent="0.2">
      <c r="B19" s="181">
        <v>14</v>
      </c>
      <c r="C19" s="258"/>
    </row>
    <row r="20" spans="1:3" ht="14.1" customHeight="1" x14ac:dyDescent="0.2">
      <c r="B20" s="181">
        <v>15</v>
      </c>
      <c r="C20" s="258"/>
    </row>
    <row r="21" spans="1:3" ht="14.1" customHeight="1" x14ac:dyDescent="0.2">
      <c r="B21" s="181">
        <v>16</v>
      </c>
      <c r="C21" s="258"/>
    </row>
    <row r="22" spans="1:3" ht="14.1" customHeight="1" x14ac:dyDescent="0.2">
      <c r="B22" s="181">
        <v>17</v>
      </c>
      <c r="C22" s="258"/>
    </row>
    <row r="23" spans="1:3" ht="14.1" customHeight="1" x14ac:dyDescent="0.2">
      <c r="B23" s="181">
        <v>18</v>
      </c>
      <c r="C23" s="258"/>
    </row>
    <row r="24" spans="1:3" ht="14.1" customHeight="1" x14ac:dyDescent="0.2">
      <c r="B24" s="181">
        <v>19</v>
      </c>
      <c r="C24" s="258"/>
    </row>
    <row r="25" spans="1:3" ht="14.1" customHeight="1" x14ac:dyDescent="0.2">
      <c r="B25" s="181">
        <v>20</v>
      </c>
      <c r="C25" s="258"/>
    </row>
    <row r="26" spans="1:3" ht="14.1" customHeight="1" x14ac:dyDescent="0.2">
      <c r="B26" s="181">
        <v>21</v>
      </c>
      <c r="C26" s="258"/>
    </row>
    <row r="27" spans="1:3" ht="14.1" customHeight="1" x14ac:dyDescent="0.2">
      <c r="B27" s="181">
        <v>22</v>
      </c>
      <c r="C27" s="258"/>
    </row>
    <row r="28" spans="1:3" ht="14.1" customHeight="1" x14ac:dyDescent="0.2">
      <c r="B28" s="181">
        <v>23</v>
      </c>
      <c r="C28" s="258"/>
    </row>
    <row r="29" spans="1:3" ht="14.1" customHeight="1" x14ac:dyDescent="0.2">
      <c r="A29" s="256"/>
      <c r="B29" s="181">
        <v>24</v>
      </c>
      <c r="C29" s="258"/>
    </row>
    <row r="30" spans="1:3" ht="14.1" customHeight="1" x14ac:dyDescent="0.2">
      <c r="B30" s="182">
        <v>25</v>
      </c>
      <c r="C30" s="258"/>
    </row>
    <row r="31" spans="1:3" ht="12.75" customHeight="1" x14ac:dyDescent="0.2">
      <c r="B31" s="252" t="s">
        <v>590</v>
      </c>
      <c r="C31" s="255"/>
    </row>
    <row r="32" spans="1:3" ht="12.75" customHeight="1" x14ac:dyDescent="0.2"/>
    <row r="33" spans="1:4" ht="20.100000000000001" customHeight="1" x14ac:dyDescent="0.25">
      <c r="A33" s="167">
        <f>+A4+1</f>
        <v>2</v>
      </c>
      <c r="B33" s="250" t="s">
        <v>421</v>
      </c>
      <c r="C33" s="253"/>
    </row>
    <row r="34" spans="1:4" ht="20.100000000000001" customHeight="1" x14ac:dyDescent="0.25">
      <c r="A34" s="246"/>
      <c r="B34" s="251" t="s">
        <v>594</v>
      </c>
      <c r="C34" s="87"/>
      <c r="D34" s="247"/>
    </row>
    <row r="35" spans="1:4" ht="20.100000000000001" customHeight="1" x14ac:dyDescent="0.25">
      <c r="A35" s="246"/>
      <c r="B35" s="251" t="s">
        <v>595</v>
      </c>
      <c r="C35" s="92"/>
      <c r="D35" s="247"/>
    </row>
    <row r="36" spans="1:4" ht="20.100000000000001" customHeight="1" x14ac:dyDescent="0.25">
      <c r="A36" s="246"/>
      <c r="B36" s="251" t="s">
        <v>596</v>
      </c>
      <c r="C36" s="92"/>
      <c r="D36" s="247"/>
    </row>
    <row r="37" spans="1:4" ht="20.100000000000001" customHeight="1" x14ac:dyDescent="0.25">
      <c r="A37" s="246"/>
      <c r="B37" s="251" t="s">
        <v>597</v>
      </c>
      <c r="C37" s="92"/>
    </row>
    <row r="38" spans="1:4" ht="20.100000000000001" customHeight="1" x14ac:dyDescent="0.2">
      <c r="B38" s="251" t="s">
        <v>598</v>
      </c>
      <c r="C38" s="92"/>
    </row>
    <row r="39" spans="1:4" s="164" customFormat="1" ht="20.100000000000001" customHeight="1" x14ac:dyDescent="0.2">
      <c r="A39" s="159"/>
      <c r="B39" s="261" t="s">
        <v>599</v>
      </c>
      <c r="C39" s="92"/>
    </row>
    <row r="40" spans="1:4" ht="20.100000000000001" customHeight="1" x14ac:dyDescent="0.2">
      <c r="B40" s="261" t="s">
        <v>600</v>
      </c>
      <c r="C40" s="92"/>
    </row>
    <row r="41" spans="1:4" ht="20.100000000000001" customHeight="1" x14ac:dyDescent="0.25">
      <c r="A41" s="246"/>
      <c r="B41" s="261" t="s">
        <v>601</v>
      </c>
      <c r="C41" s="92"/>
    </row>
    <row r="42" spans="1:4" ht="12.75" customHeight="1" x14ac:dyDescent="0.2">
      <c r="B42" s="252" t="s">
        <v>590</v>
      </c>
    </row>
    <row r="43" spans="1:4" ht="12.75" customHeight="1" x14ac:dyDescent="0.2">
      <c r="B43" s="254"/>
      <c r="C43" s="262"/>
    </row>
    <row r="44" spans="1:4" ht="12.75" customHeight="1" x14ac:dyDescent="0.25">
      <c r="A44" s="249">
        <f>A33+1</f>
        <v>3</v>
      </c>
      <c r="B44" s="3" t="s">
        <v>592</v>
      </c>
    </row>
    <row r="45" spans="1:4" ht="200.1" customHeight="1" x14ac:dyDescent="0.2">
      <c r="B45" s="443"/>
      <c r="C45" s="444"/>
      <c r="D45" s="445"/>
    </row>
    <row r="46" spans="1:4" ht="12.75" customHeight="1" x14ac:dyDescent="0.2"/>
    <row r="47" spans="1:4" ht="12.75" customHeight="1" x14ac:dyDescent="0.2">
      <c r="A47" s="256"/>
    </row>
    <row r="48" spans="1:4" ht="12.75" customHeight="1" x14ac:dyDescent="0.2"/>
    <row r="49" spans="1:1" ht="12.75" customHeight="1" x14ac:dyDescent="0.2"/>
    <row r="50" spans="1:1" ht="12.75" customHeight="1" x14ac:dyDescent="0.2"/>
    <row r="51" spans="1:1" ht="12.75" customHeight="1" x14ac:dyDescent="0.2"/>
    <row r="52" spans="1:1" ht="12.75" customHeight="1" x14ac:dyDescent="0.2"/>
    <row r="53" spans="1:1" ht="12.75" customHeight="1" x14ac:dyDescent="0.2"/>
    <row r="54" spans="1:1" ht="12.75" customHeight="1" x14ac:dyDescent="0.2"/>
    <row r="55" spans="1:1" ht="12.75" customHeight="1" x14ac:dyDescent="0.2"/>
    <row r="56" spans="1:1" ht="12.75" customHeight="1" x14ac:dyDescent="0.2"/>
    <row r="57" spans="1:1" ht="12.75" customHeight="1" x14ac:dyDescent="0.2">
      <c r="A57" s="257"/>
    </row>
    <row r="58" spans="1:1" ht="12.75" customHeight="1" x14ac:dyDescent="0.2"/>
    <row r="59" spans="1:1" ht="12.75" customHeight="1" x14ac:dyDescent="0.2"/>
    <row r="60" spans="1:1" ht="12.75" customHeight="1" x14ac:dyDescent="0.2"/>
    <row r="61" spans="1:1" ht="12.75" customHeight="1" x14ac:dyDescent="0.2"/>
    <row r="62" spans="1:1" ht="12.75" customHeight="1" x14ac:dyDescent="0.2"/>
    <row r="63" spans="1:1" ht="12.75" customHeight="1" x14ac:dyDescent="0.2"/>
    <row r="64" spans="1:1"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44BRztLlaWWpblf+iZzst6BQgknkw/q0PAzb2BIkhyHuck6jcV0pfCwINLTRSg+gqwP1+k/EGJ67qIXaO96FXQ==" saltValue="NxktKuFjaW4faluzeLgAkQ==" spinCount="100000" sheet="1" selectLockedCells="1"/>
  <dataConsolidate/>
  <mergeCells count="1">
    <mergeCell ref="B45:D45"/>
  </mergeCells>
  <dataValidations count="3">
    <dataValidation type="decimal" operator="greaterThanOrEqual" allowBlank="1" showInputMessage="1" showErrorMessage="1" error="Enter a positive numeric value only." sqref="C35:C41" xr:uid="{3A8A730E-1EAB-44AF-97B1-97F77FE32AD2}">
      <formula1>0</formula1>
    </dataValidation>
    <dataValidation type="decimal" operator="greaterThanOrEqual" allowBlank="1" showInputMessage="1" showErrorMessage="1" error="Enter a positive value only." sqref="C34" xr:uid="{BB4F040D-3E27-4337-ABBB-849C75907C88}">
      <formula1>0</formula1>
    </dataValidation>
    <dataValidation type="decimal" allowBlank="1" showInputMessage="1" showErrorMessage="1" error="Enter a value between 0 and 1." sqref="C6:C30" xr:uid="{681E829D-1B0A-4827-A025-75F3D3E75867}">
      <formula1>0</formula1>
      <formula2>1</formula2>
    </dataValidation>
  </dataValidations>
  <printOptions horizontalCentered="1"/>
  <pageMargins left="0.7" right="0.7" top="0.75" bottom="0.75" header="0.3" footer="0.3"/>
  <pageSetup scale="65" fitToWidth="0" fitToHeight="0"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B00CC-F6B8-489C-BF46-3D111403C07E}">
  <sheetPr codeName="Sheet20"/>
  <dimension ref="A1:K100"/>
  <sheetViews>
    <sheetView showGridLines="0" zoomScale="85" zoomScaleNormal="85" zoomScaleSheetLayoutView="85" workbookViewId="0">
      <pane ySplit="1" topLeftCell="A2" activePane="bottomLeft" state="frozen"/>
      <selection activeCell="C6" sqref="C6"/>
      <selection pane="bottomLeft" activeCell="B6" sqref="B6:D6"/>
    </sheetView>
  </sheetViews>
  <sheetFormatPr defaultColWidth="0" defaultRowHeight="12.75" customHeight="1" zeroHeight="1" x14ac:dyDescent="0.2"/>
  <cols>
    <col min="1" max="1" width="3.7109375" style="23" customWidth="1"/>
    <col min="2" max="2" width="76" style="23" customWidth="1"/>
    <col min="3" max="4" width="28.28515625" style="23" customWidth="1"/>
    <col min="5" max="5" width="3.7109375" style="23" customWidth="1"/>
    <col min="6" max="16384" width="9.28515625" style="24" hidden="1"/>
  </cols>
  <sheetData>
    <row r="1" spans="1:5" ht="23.1" customHeight="1" x14ac:dyDescent="0.25">
      <c r="B1" s="60" t="s">
        <v>387</v>
      </c>
      <c r="C1" s="25"/>
      <c r="D1" s="25"/>
      <c r="E1" s="26"/>
    </row>
    <row r="2" spans="1:5" ht="12.75" customHeight="1" x14ac:dyDescent="0.2">
      <c r="B2" s="107" t="str">
        <f>'X-GenIn'!C7</f>
        <v>PSCo All-Source 2022 Dispatchable RFP</v>
      </c>
      <c r="C2" s="24"/>
      <c r="D2" s="125" t="e">
        <f>(130-B2)/2</f>
        <v>#VALUE!</v>
      </c>
    </row>
    <row r="3" spans="1:5" ht="12.75" customHeight="1" x14ac:dyDescent="0.2">
      <c r="B3" s="125">
        <v>75.290000000000006</v>
      </c>
      <c r="C3" s="125">
        <f>(130-B3)/2</f>
        <v>27.354999999999997</v>
      </c>
      <c r="D3" s="125">
        <f>(130-B3)/2</f>
        <v>27.354999999999997</v>
      </c>
    </row>
    <row r="4" spans="1:5" ht="20.100000000000001" customHeight="1" x14ac:dyDescent="0.25">
      <c r="A4" s="103">
        <v>1</v>
      </c>
      <c r="B4" s="59" t="s">
        <v>602</v>
      </c>
    </row>
    <row r="5" spans="1:5" ht="42.75" customHeight="1" x14ac:dyDescent="0.2">
      <c r="A5" s="103"/>
      <c r="B5" s="438" t="s">
        <v>388</v>
      </c>
      <c r="C5" s="438"/>
      <c r="D5" s="438"/>
    </row>
    <row r="6" spans="1:5" ht="65.099999999999994" customHeight="1" x14ac:dyDescent="0.2">
      <c r="A6" s="103"/>
      <c r="B6" s="447"/>
      <c r="C6" s="448"/>
      <c r="D6" s="449"/>
    </row>
    <row r="7" spans="1:5" ht="12.75" customHeight="1" x14ac:dyDescent="0.2">
      <c r="A7" s="103"/>
      <c r="B7" s="263"/>
      <c r="C7" s="263"/>
      <c r="D7" s="263"/>
    </row>
    <row r="8" spans="1:5" ht="20.100000000000001" customHeight="1" x14ac:dyDescent="0.25">
      <c r="A8" s="103">
        <f>A4+1</f>
        <v>2</v>
      </c>
      <c r="B8" s="59" t="s">
        <v>603</v>
      </c>
    </row>
    <row r="9" spans="1:5" s="27" customFormat="1" ht="42" customHeight="1" x14ac:dyDescent="0.2">
      <c r="A9" s="103"/>
      <c r="B9" s="438" t="s">
        <v>389</v>
      </c>
      <c r="C9" s="438"/>
      <c r="D9" s="438"/>
    </row>
    <row r="10" spans="1:5" ht="65.099999999999994" customHeight="1" x14ac:dyDescent="0.2">
      <c r="A10" s="103"/>
      <c r="B10" s="447"/>
      <c r="C10" s="448"/>
      <c r="D10" s="449"/>
    </row>
    <row r="11" spans="1:5" ht="20.100000000000001" customHeight="1" x14ac:dyDescent="0.2">
      <c r="A11" s="103"/>
      <c r="B11" s="28" t="s">
        <v>604</v>
      </c>
      <c r="C11" s="264"/>
    </row>
    <row r="12" spans="1:5" ht="20.100000000000001" customHeight="1" x14ac:dyDescent="0.2">
      <c r="A12" s="103"/>
      <c r="B12" s="28" t="s">
        <v>605</v>
      </c>
      <c r="C12" s="204"/>
      <c r="D12" s="20" t="s">
        <v>490</v>
      </c>
    </row>
    <row r="13" spans="1:5" ht="12.75" customHeight="1" x14ac:dyDescent="0.2">
      <c r="A13" s="103"/>
      <c r="B13" s="148" t="s">
        <v>606</v>
      </c>
    </row>
    <row r="14" spans="1:5" ht="12.75" customHeight="1" x14ac:dyDescent="0.2">
      <c r="A14" s="103"/>
      <c r="B14" s="265"/>
    </row>
    <row r="15" spans="1:5" ht="20.100000000000001" customHeight="1" x14ac:dyDescent="0.25">
      <c r="A15" s="103">
        <f>A8+1</f>
        <v>3</v>
      </c>
      <c r="B15" s="59" t="s">
        <v>2</v>
      </c>
    </row>
    <row r="16" spans="1:5" s="23" customFormat="1" ht="20.100000000000001" customHeight="1" x14ac:dyDescent="0.2">
      <c r="A16" s="103"/>
      <c r="B16" s="28" t="s">
        <v>607</v>
      </c>
      <c r="C16" s="29"/>
      <c r="E16" s="30"/>
    </row>
    <row r="17" spans="1:9" s="23" customFormat="1" ht="20.100000000000001" customHeight="1" x14ac:dyDescent="0.2">
      <c r="A17" s="103"/>
      <c r="B17" s="28" t="s">
        <v>608</v>
      </c>
      <c r="C17" s="29"/>
    </row>
    <row r="18" spans="1:9" s="23" customFormat="1" ht="20.100000000000001" customHeight="1" x14ac:dyDescent="0.2">
      <c r="A18" s="103"/>
      <c r="B18" s="28" t="s">
        <v>609</v>
      </c>
      <c r="C18" s="29"/>
    </row>
    <row r="19" spans="1:9" s="23" customFormat="1" ht="20.100000000000001" customHeight="1" x14ac:dyDescent="0.2">
      <c r="A19" s="103"/>
      <c r="B19" s="28" t="s">
        <v>610</v>
      </c>
      <c r="C19" s="29"/>
    </row>
    <row r="20" spans="1:9" s="23" customFormat="1" ht="12.75" customHeight="1" x14ac:dyDescent="0.2">
      <c r="A20" s="103"/>
      <c r="B20" s="148" t="s">
        <v>611</v>
      </c>
    </row>
    <row r="21" spans="1:9" s="23" customFormat="1" ht="12.75" customHeight="1" x14ac:dyDescent="0.2">
      <c r="A21" s="103"/>
      <c r="B21" s="148"/>
    </row>
    <row r="22" spans="1:9" s="23" customFormat="1" ht="20.100000000000001" customHeight="1" x14ac:dyDescent="0.25">
      <c r="A22" s="103">
        <f>A15+1</f>
        <v>4</v>
      </c>
      <c r="B22" s="31" t="s">
        <v>3</v>
      </c>
      <c r="C22" s="33" t="s">
        <v>16</v>
      </c>
      <c r="D22" s="34" t="s">
        <v>17</v>
      </c>
    </row>
    <row r="23" spans="1:9" s="23" customFormat="1" ht="20.100000000000001" customHeight="1" x14ac:dyDescent="0.2">
      <c r="A23" s="103"/>
      <c r="B23" s="28" t="s">
        <v>612</v>
      </c>
      <c r="C23" s="29"/>
      <c r="D23" s="32"/>
      <c r="E23" s="30"/>
    </row>
    <row r="24" spans="1:9" s="23" customFormat="1" ht="20.100000000000001" customHeight="1" x14ac:dyDescent="0.2">
      <c r="A24" s="103"/>
      <c r="B24" s="28" t="s">
        <v>613</v>
      </c>
      <c r="C24" s="29"/>
      <c r="D24" s="32"/>
    </row>
    <row r="25" spans="1:9" s="23" customFormat="1" ht="20.100000000000001" customHeight="1" x14ac:dyDescent="0.2">
      <c r="A25" s="103"/>
      <c r="B25" s="28" t="s">
        <v>614</v>
      </c>
      <c r="C25" s="29"/>
      <c r="D25" s="32"/>
    </row>
    <row r="26" spans="1:9" s="23" customFormat="1" ht="20.100000000000001" customHeight="1" x14ac:dyDescent="0.2">
      <c r="A26" s="103"/>
      <c r="B26" s="28" t="s">
        <v>615</v>
      </c>
      <c r="C26" s="29"/>
      <c r="D26" s="32"/>
    </row>
    <row r="27" spans="1:9" s="23" customFormat="1" ht="12.75" customHeight="1" x14ac:dyDescent="0.2">
      <c r="A27" s="103"/>
      <c r="B27" s="28"/>
      <c r="C27" s="266"/>
      <c r="D27" s="266"/>
    </row>
    <row r="28" spans="1:9" s="23" customFormat="1" ht="12.75" customHeight="1" x14ac:dyDescent="0.2">
      <c r="A28" s="103"/>
      <c r="B28" s="438" t="s">
        <v>616</v>
      </c>
      <c r="C28" s="438"/>
      <c r="D28" s="438"/>
    </row>
    <row r="29" spans="1:9" s="23" customFormat="1" ht="65.099999999999994" customHeight="1" x14ac:dyDescent="0.2">
      <c r="A29" s="103"/>
      <c r="B29" s="447"/>
      <c r="C29" s="448"/>
      <c r="D29" s="449"/>
    </row>
    <row r="30" spans="1:9" ht="12.75" customHeight="1" x14ac:dyDescent="0.2">
      <c r="A30" s="103"/>
    </row>
    <row r="31" spans="1:9" ht="20.100000000000001" customHeight="1" x14ac:dyDescent="0.25">
      <c r="A31" s="103">
        <f>A22+1</f>
        <v>5</v>
      </c>
      <c r="B31" s="31" t="s">
        <v>4</v>
      </c>
    </row>
    <row r="32" spans="1:9" ht="20.100000000000001" customHeight="1" x14ac:dyDescent="0.2">
      <c r="A32" s="103"/>
      <c r="B32" s="23" t="s">
        <v>617</v>
      </c>
      <c r="C32" s="446"/>
      <c r="D32" s="446"/>
      <c r="G32" s="24" t="s">
        <v>20</v>
      </c>
      <c r="H32" s="24" t="s">
        <v>21</v>
      </c>
      <c r="I32" s="24" t="s">
        <v>14</v>
      </c>
    </row>
    <row r="33" spans="1:11" ht="12.75" customHeight="1" x14ac:dyDescent="0.2">
      <c r="A33" s="103"/>
      <c r="B33" s="148" t="s">
        <v>618</v>
      </c>
      <c r="C33" s="24"/>
      <c r="D33" s="267" t="s">
        <v>698</v>
      </c>
    </row>
    <row r="34" spans="1:11" ht="12.75" customHeight="1" x14ac:dyDescent="0.2">
      <c r="A34" s="103"/>
    </row>
    <row r="35" spans="1:11" ht="20.100000000000001" customHeight="1" x14ac:dyDescent="0.25">
      <c r="A35" s="103">
        <f>A31+1</f>
        <v>6</v>
      </c>
      <c r="B35" s="31" t="s">
        <v>619</v>
      </c>
    </row>
    <row r="36" spans="1:11" ht="30" customHeight="1" x14ac:dyDescent="0.2">
      <c r="B36" s="438" t="s">
        <v>390</v>
      </c>
      <c r="C36" s="438"/>
      <c r="D36" s="438"/>
    </row>
    <row r="37" spans="1:11" ht="65.099999999999994" customHeight="1" x14ac:dyDescent="0.2">
      <c r="B37" s="447"/>
      <c r="C37" s="448"/>
      <c r="D37" s="449"/>
    </row>
    <row r="38" spans="1:11" ht="20.100000000000001" customHeight="1" x14ac:dyDescent="0.2">
      <c r="B38" s="28" t="s">
        <v>620</v>
      </c>
      <c r="C38" s="268"/>
    </row>
    <row r="39" spans="1:11" ht="20.100000000000001" customHeight="1" x14ac:dyDescent="0.2">
      <c r="B39" s="28" t="s">
        <v>621</v>
      </c>
      <c r="C39" s="268"/>
    </row>
    <row r="40" spans="1:11" ht="12.75" customHeight="1" x14ac:dyDescent="0.2">
      <c r="A40" s="103"/>
    </row>
    <row r="41" spans="1:11" ht="20.100000000000001" customHeight="1" x14ac:dyDescent="0.25">
      <c r="A41" s="103">
        <f>+A35+1</f>
        <v>7</v>
      </c>
      <c r="B41" s="31" t="s">
        <v>761</v>
      </c>
      <c r="C41" s="139"/>
      <c r="E41" s="24"/>
      <c r="F41" s="129"/>
      <c r="G41" s="129"/>
      <c r="H41" s="129"/>
      <c r="I41" s="129"/>
      <c r="J41" s="129"/>
      <c r="K41" s="129"/>
    </row>
    <row r="42" spans="1:11" ht="12.75" customHeight="1" x14ac:dyDescent="0.2">
      <c r="B42" s="148" t="s">
        <v>747</v>
      </c>
      <c r="C42" s="36"/>
    </row>
    <row r="43" spans="1:11" ht="20.100000000000001" customHeight="1" x14ac:dyDescent="0.25">
      <c r="A43" s="103">
        <f>+A41+1</f>
        <v>8</v>
      </c>
      <c r="B43" s="31" t="s">
        <v>622</v>
      </c>
    </row>
    <row r="44" spans="1:11" ht="70.150000000000006" customHeight="1" x14ac:dyDescent="0.2">
      <c r="B44" s="450"/>
      <c r="C44" s="451"/>
      <c r="D44" s="452"/>
    </row>
    <row r="45" spans="1:11" ht="12.75" customHeight="1" x14ac:dyDescent="0.2"/>
    <row r="46" spans="1:11" ht="12.75" customHeight="1" x14ac:dyDescent="0.2"/>
    <row r="47" spans="1:11" ht="12.75" customHeight="1" x14ac:dyDescent="0.2"/>
    <row r="48" spans="1:11"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4fuWsukfCpe6gp7hpvaMPXn9syXYqOWLBsqxX2NObI0EoMdlEnh5NiKc+31nz+LYr7Biup+q7xyicep+JiVSww==" saltValue="GaCEKfvB+GWNfCrxc3xBZg==" spinCount="100000" sheet="1" selectLockedCells="1"/>
  <mergeCells count="10">
    <mergeCell ref="C32:D32"/>
    <mergeCell ref="B36:D36"/>
    <mergeCell ref="B37:D37"/>
    <mergeCell ref="B44:D44"/>
    <mergeCell ref="B5:D5"/>
    <mergeCell ref="B6:D6"/>
    <mergeCell ref="B9:D9"/>
    <mergeCell ref="B10:D10"/>
    <mergeCell ref="B28:D28"/>
    <mergeCell ref="B29:D29"/>
  </mergeCells>
  <dataValidations count="6">
    <dataValidation type="decimal" operator="greaterThanOrEqual" allowBlank="1" showErrorMessage="1" error="Enter a positive numeric value only." sqref="C12" xr:uid="{57F4C402-AC7E-4A0F-876E-BC425532D2ED}">
      <formula1>0</formula1>
    </dataValidation>
    <dataValidation type="decimal" operator="greaterThanOrEqual" allowBlank="1" showInputMessage="1" showErrorMessage="1" error="Enter a positive value only." sqref="C11" xr:uid="{19183EC0-8453-479A-A5E3-65D191DA7D44}">
      <formula1>0</formula1>
    </dataValidation>
    <dataValidation type="whole" operator="greaterThanOrEqual" allowBlank="1" showInputMessage="1" showErrorMessage="1" error="Enter a positive value only." sqref="C42 C38:C39" xr:uid="{C929C39E-BC2B-4D86-9F59-54E3F624F276}">
      <formula1>0</formula1>
    </dataValidation>
    <dataValidation type="list" allowBlank="1" showInputMessage="1" showErrorMessage="1" sqref="C32" xr:uid="{AD0E1768-40A1-4319-A3D7-8D81FF050619}">
      <formula1>$F$32:$I$32</formula1>
    </dataValidation>
    <dataValidation type="decimal" operator="greaterThanOrEqual" allowBlank="1" showInputMessage="1" showErrorMessage="1" error="Enter a positive value." sqref="C15:C19 C22:D27" xr:uid="{0CB445CB-7DE0-4052-91B6-4E539D04397D}">
      <formula1>0</formula1>
    </dataValidation>
    <dataValidation type="decimal" allowBlank="1" showInputMessage="1" showErrorMessage="1" error="Enter a value between 0 and 1." sqref="C41" xr:uid="{E095670F-E916-47ED-8793-471CD20D46FB}">
      <formula1>0</formula1>
      <formula2>1</formula2>
    </dataValidation>
  </dataValidations>
  <printOptions horizontalCentered="1"/>
  <pageMargins left="0.7" right="0.7" top="0.75" bottom="0.75" header="0.3" footer="0.3"/>
  <pageSetup scale="65" fitToWidth="0" fitToHeight="0"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A1D3E-FE76-4710-A774-420F2B914DE0}">
  <sheetPr codeName="Sheet21"/>
  <dimension ref="A1:F100"/>
  <sheetViews>
    <sheetView showGridLines="0" zoomScale="85" zoomScaleNormal="85" workbookViewId="0">
      <pane ySplit="1" topLeftCell="A2" activePane="bottomLeft" state="frozen"/>
      <selection activeCell="C6" sqref="C6"/>
      <selection pane="bottomLeft" activeCell="C7" sqref="C7"/>
    </sheetView>
  </sheetViews>
  <sheetFormatPr defaultColWidth="0" defaultRowHeight="12.75" zeroHeight="1" x14ac:dyDescent="0.2"/>
  <cols>
    <col min="1" max="1" width="3.7109375" style="24" customWidth="1"/>
    <col min="2" max="2" width="77.7109375" style="24" customWidth="1"/>
    <col min="3" max="3" width="25.7109375" style="24" customWidth="1"/>
    <col min="4" max="4" width="3.7109375" style="24" customWidth="1"/>
    <col min="5" max="5" width="25.7109375" style="24" customWidth="1"/>
    <col min="6" max="6" width="3.7109375" style="24" customWidth="1"/>
    <col min="7" max="16384" width="9.28515625" style="24" hidden="1"/>
  </cols>
  <sheetData>
    <row r="1" spans="1:5" ht="23.1" customHeight="1" x14ac:dyDescent="0.2">
      <c r="B1" s="60" t="s">
        <v>24</v>
      </c>
      <c r="C1" s="37"/>
      <c r="D1" s="37"/>
      <c r="E1" s="37"/>
    </row>
    <row r="2" spans="1:5" x14ac:dyDescent="0.2">
      <c r="B2" s="107" t="str">
        <f>'X-GenIn'!C7</f>
        <v>PSCo All-Source 2022 Dispatchable RFP</v>
      </c>
      <c r="E2" s="125">
        <v>25</v>
      </c>
    </row>
    <row r="3" spans="1:5" x14ac:dyDescent="0.2">
      <c r="B3" s="125">
        <f>130-SUM(C3:E3)</f>
        <v>77</v>
      </c>
      <c r="C3" s="125">
        <v>25</v>
      </c>
      <c r="D3" s="125">
        <v>3</v>
      </c>
      <c r="E3" s="125">
        <v>25</v>
      </c>
    </row>
    <row r="4" spans="1:5" ht="20.100000000000001" customHeight="1" x14ac:dyDescent="0.2">
      <c r="B4" s="438" t="s">
        <v>391</v>
      </c>
      <c r="C4" s="438"/>
      <c r="D4" s="438"/>
      <c r="E4" s="438"/>
    </row>
    <row r="5" spans="1:5" ht="20.100000000000001" customHeight="1" x14ac:dyDescent="0.25">
      <c r="A5" s="103">
        <v>1</v>
      </c>
      <c r="B5" s="59" t="s">
        <v>623</v>
      </c>
    </row>
    <row r="6" spans="1:5" ht="60.75" x14ac:dyDescent="0.25">
      <c r="B6" s="38"/>
      <c r="C6" s="39" t="s">
        <v>624</v>
      </c>
      <c r="E6" s="39" t="s">
        <v>625</v>
      </c>
    </row>
    <row r="7" spans="1:5" ht="20.100000000000001" customHeight="1" x14ac:dyDescent="0.2">
      <c r="B7" s="40" t="s">
        <v>626</v>
      </c>
      <c r="C7" s="414"/>
      <c r="D7" s="269"/>
      <c r="E7" s="414"/>
    </row>
    <row r="8" spans="1:5" ht="20.100000000000001" customHeight="1" x14ac:dyDescent="0.2">
      <c r="B8" s="40" t="s">
        <v>627</v>
      </c>
      <c r="C8" s="414"/>
      <c r="D8" s="269"/>
      <c r="E8" s="414"/>
    </row>
    <row r="9" spans="1:5" ht="20.100000000000001" customHeight="1" x14ac:dyDescent="0.2">
      <c r="B9" s="40" t="s">
        <v>628</v>
      </c>
      <c r="C9" s="414"/>
      <c r="D9" s="269"/>
      <c r="E9" s="414"/>
    </row>
    <row r="10" spans="1:5" ht="20.100000000000001" customHeight="1" x14ac:dyDescent="0.2">
      <c r="B10" s="40" t="s">
        <v>10</v>
      </c>
      <c r="C10" s="414"/>
      <c r="D10" s="269"/>
      <c r="E10" s="414"/>
    </row>
    <row r="11" spans="1:5" ht="20.100000000000001" customHeight="1" x14ac:dyDescent="0.2">
      <c r="B11" s="40" t="s">
        <v>629</v>
      </c>
      <c r="C11" s="414"/>
      <c r="D11" s="269"/>
      <c r="E11" s="414"/>
    </row>
    <row r="12" spans="1:5" ht="20.100000000000001" customHeight="1" x14ac:dyDescent="0.2">
      <c r="B12" s="40" t="s">
        <v>630</v>
      </c>
      <c r="C12" s="414"/>
      <c r="D12" s="269"/>
      <c r="E12" s="414"/>
    </row>
    <row r="13" spans="1:5" ht="20.100000000000001" customHeight="1" x14ac:dyDescent="0.2">
      <c r="B13" s="40" t="s">
        <v>631</v>
      </c>
      <c r="C13" s="414"/>
      <c r="D13" s="269"/>
      <c r="E13" s="414"/>
    </row>
    <row r="14" spans="1:5" ht="20.100000000000001" customHeight="1" x14ac:dyDescent="0.2">
      <c r="B14" s="40" t="s">
        <v>632</v>
      </c>
      <c r="C14" s="414"/>
      <c r="D14" s="269"/>
      <c r="E14" s="414"/>
    </row>
    <row r="15" spans="1:5" ht="20.100000000000001" customHeight="1" x14ac:dyDescent="0.2">
      <c r="B15" s="40" t="s">
        <v>633</v>
      </c>
      <c r="C15" s="414"/>
      <c r="D15" s="269"/>
      <c r="E15" s="414"/>
    </row>
    <row r="16" spans="1:5" ht="16.5" customHeight="1" x14ac:dyDescent="0.2">
      <c r="B16" s="23"/>
      <c r="C16" s="23"/>
    </row>
    <row r="17" spans="1:5" ht="20.100000000000001" customHeight="1" x14ac:dyDescent="0.2">
      <c r="B17" s="40" t="s">
        <v>634</v>
      </c>
      <c r="C17" s="41"/>
      <c r="D17" s="41"/>
      <c r="E17" s="414"/>
    </row>
    <row r="18" spans="1:5" ht="20.100000000000001" customHeight="1" x14ac:dyDescent="0.2">
      <c r="B18" s="40" t="s">
        <v>635</v>
      </c>
      <c r="C18" s="41"/>
      <c r="D18" s="41"/>
      <c r="E18" s="414"/>
    </row>
    <row r="19" spans="1:5" ht="20.100000000000001" customHeight="1" x14ac:dyDescent="0.2">
      <c r="B19" s="40" t="s">
        <v>636</v>
      </c>
      <c r="C19" s="153"/>
      <c r="D19" s="153"/>
      <c r="E19" s="414"/>
    </row>
    <row r="20" spans="1:5" ht="12.75" customHeight="1" x14ac:dyDescent="0.2">
      <c r="B20" s="35" t="s">
        <v>637</v>
      </c>
      <c r="C20" s="42"/>
      <c r="E20" s="43"/>
    </row>
    <row r="21" spans="1:5" x14ac:dyDescent="0.2"/>
    <row r="22" spans="1:5" ht="15.75" x14ac:dyDescent="0.25">
      <c r="A22" s="103">
        <f>A5+1</f>
        <v>2</v>
      </c>
      <c r="B22" s="59" t="s">
        <v>638</v>
      </c>
    </row>
    <row r="23" spans="1:5" ht="60" x14ac:dyDescent="0.2">
      <c r="B23" s="148" t="s">
        <v>639</v>
      </c>
      <c r="C23" s="39" t="s">
        <v>640</v>
      </c>
      <c r="E23" s="39" t="s">
        <v>641</v>
      </c>
    </row>
    <row r="24" spans="1:5" ht="20.100000000000001" customHeight="1" x14ac:dyDescent="0.2">
      <c r="B24" s="40" t="s">
        <v>642</v>
      </c>
      <c r="C24" s="414"/>
      <c r="D24" s="269"/>
      <c r="E24" s="414"/>
    </row>
    <row r="25" spans="1:5" ht="20.100000000000001" customHeight="1" x14ac:dyDescent="0.2">
      <c r="B25" s="40" t="s">
        <v>643</v>
      </c>
      <c r="C25" s="414"/>
      <c r="D25" s="269"/>
      <c r="E25" s="414"/>
    </row>
    <row r="26" spans="1:5" ht="20.100000000000001" customHeight="1" x14ac:dyDescent="0.2">
      <c r="B26" s="40" t="s">
        <v>644</v>
      </c>
      <c r="C26" s="414"/>
      <c r="D26" s="269"/>
      <c r="E26" s="414"/>
    </row>
    <row r="27" spans="1:5" ht="20.100000000000001" customHeight="1" x14ac:dyDescent="0.2">
      <c r="B27" s="40" t="s">
        <v>645</v>
      </c>
      <c r="C27" s="414"/>
      <c r="D27" s="269"/>
      <c r="E27" s="414"/>
    </row>
    <row r="28" spans="1:5" ht="20.100000000000001" customHeight="1" x14ac:dyDescent="0.2">
      <c r="B28" s="40" t="s">
        <v>646</v>
      </c>
      <c r="C28" s="414"/>
      <c r="D28" s="269"/>
      <c r="E28" s="414"/>
    </row>
    <row r="29" spans="1:5" ht="20.100000000000001" customHeight="1" x14ac:dyDescent="0.2">
      <c r="B29" s="40" t="s">
        <v>647</v>
      </c>
      <c r="C29" s="414"/>
      <c r="D29" s="269"/>
      <c r="E29" s="414"/>
    </row>
    <row r="30" spans="1:5" ht="20.100000000000001" customHeight="1" x14ac:dyDescent="0.2">
      <c r="B30" s="40" t="s">
        <v>648</v>
      </c>
      <c r="C30" s="414"/>
      <c r="D30" s="269"/>
      <c r="E30" s="414"/>
    </row>
    <row r="31" spans="1:5" ht="20.100000000000001" customHeight="1" x14ac:dyDescent="0.2">
      <c r="B31" s="40" t="s">
        <v>649</v>
      </c>
      <c r="C31" s="414"/>
      <c r="D31" s="269"/>
      <c r="E31" s="414"/>
    </row>
    <row r="32" spans="1:5" ht="20.100000000000001" customHeight="1" x14ac:dyDescent="0.2">
      <c r="B32" s="40" t="s">
        <v>650</v>
      </c>
      <c r="C32" s="414"/>
      <c r="D32" s="269"/>
      <c r="E32" s="414"/>
    </row>
    <row r="33" spans="1:5" ht="16.5" customHeight="1" x14ac:dyDescent="0.2">
      <c r="B33" s="23"/>
      <c r="C33" s="23"/>
    </row>
    <row r="34" spans="1:5" ht="20.100000000000001" customHeight="1" x14ac:dyDescent="0.2">
      <c r="B34" s="40" t="s">
        <v>651</v>
      </c>
      <c r="C34" s="41"/>
      <c r="D34" s="41"/>
      <c r="E34" s="414"/>
    </row>
    <row r="35" spans="1:5" ht="20.100000000000001" customHeight="1" x14ac:dyDescent="0.2">
      <c r="B35" s="40" t="s">
        <v>652</v>
      </c>
      <c r="C35" s="41"/>
      <c r="D35" s="41"/>
      <c r="E35" s="414"/>
    </row>
    <row r="36" spans="1:5" ht="20.100000000000001" customHeight="1" x14ac:dyDescent="0.2">
      <c r="B36" s="40" t="s">
        <v>653</v>
      </c>
      <c r="C36" s="153"/>
      <c r="D36" s="153"/>
      <c r="E36" s="414"/>
    </row>
    <row r="37" spans="1:5" ht="12.75" customHeight="1" x14ac:dyDescent="0.2">
      <c r="B37" s="35" t="s">
        <v>654</v>
      </c>
      <c r="C37" s="42"/>
      <c r="E37" s="43"/>
    </row>
    <row r="38" spans="1:5" ht="12.75" customHeight="1" x14ac:dyDescent="0.2">
      <c r="B38" s="44"/>
      <c r="C38" s="42"/>
      <c r="E38" s="43"/>
    </row>
    <row r="39" spans="1:5" ht="20.100000000000001" customHeight="1" x14ac:dyDescent="0.25">
      <c r="A39" s="103">
        <f>A22+1</f>
        <v>3</v>
      </c>
      <c r="B39" s="31" t="s">
        <v>655</v>
      </c>
    </row>
    <row r="40" spans="1:5" ht="200.1" customHeight="1" x14ac:dyDescent="0.2">
      <c r="A40" s="41"/>
      <c r="B40" s="450"/>
      <c r="C40" s="451"/>
      <c r="D40" s="451"/>
      <c r="E40" s="452"/>
    </row>
    <row r="41" spans="1:5" x14ac:dyDescent="0.2"/>
    <row r="42" spans="1:5" x14ac:dyDescent="0.2"/>
    <row r="43" spans="1:5" x14ac:dyDescent="0.2"/>
    <row r="44" spans="1:5" x14ac:dyDescent="0.2"/>
    <row r="45" spans="1:5" x14ac:dyDescent="0.2"/>
    <row r="46" spans="1:5" x14ac:dyDescent="0.2"/>
    <row r="47" spans="1:5" x14ac:dyDescent="0.2"/>
    <row r="48" spans="1:5"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53CvNTlfSBti/ktY3iZfgj8GD1NZ3p28wdBzwhJJR8m3Q9mXc7WIDrC5NBzeukamnl4TiqWN4QehZR5D6QPu3Q==" saltValue="sxfCc8/j4z3tmBgz1o9obg==" spinCount="100000" sheet="1" selectLockedCells="1"/>
  <mergeCells count="2">
    <mergeCell ref="B4:E4"/>
    <mergeCell ref="B40:E40"/>
  </mergeCells>
  <dataValidations count="2">
    <dataValidation type="decimal" allowBlank="1" showInputMessage="1" showErrorMessage="1" error="Value must be between 0 and 1." sqref="E19:E20 E36:E38" xr:uid="{6A522981-E0AE-4BA2-988C-75C1DA44EFE5}">
      <formula1>0</formula1>
      <formula2>1</formula2>
    </dataValidation>
    <dataValidation type="decimal" operator="greaterThanOrEqual" allowBlank="1" showInputMessage="1" showErrorMessage="1" error="Enter positive numerical values only." sqref="C7:C15 E24:E32 E7:E15 E17:E18 C24:C32 E34:E35" xr:uid="{88C99692-A8FA-4181-8C79-F46D1A5A1A21}">
      <formula1>0</formula1>
    </dataValidation>
  </dataValidations>
  <printOptions horizontalCentered="1"/>
  <pageMargins left="0.7" right="0.7" top="0.75" bottom="0.75" header="0.3" footer="0.3"/>
  <pageSetup scale="65" fitToWidth="0" fitToHeight="0"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
  <dimension ref="A1:AI299"/>
  <sheetViews>
    <sheetView workbookViewId="0">
      <selection activeCell="E5" sqref="E5"/>
    </sheetView>
  </sheetViews>
  <sheetFormatPr defaultRowHeight="12.75" x14ac:dyDescent="0.2"/>
  <cols>
    <col min="1" max="1" width="10.7109375" bestFit="1" customWidth="1"/>
    <col min="2" max="2" width="20" bestFit="1" customWidth="1"/>
    <col min="3" max="3" width="12.28515625" customWidth="1"/>
  </cols>
  <sheetData>
    <row r="1" spans="1:35" x14ac:dyDescent="0.2">
      <c r="A1" s="4" t="s">
        <v>49</v>
      </c>
      <c r="B1" s="4" t="s">
        <v>50</v>
      </c>
      <c r="C1" s="4" t="s">
        <v>51</v>
      </c>
      <c r="I1" s="4" t="s">
        <v>275</v>
      </c>
    </row>
    <row r="2" spans="1:35" x14ac:dyDescent="0.2">
      <c r="A2" s="4" t="s">
        <v>48</v>
      </c>
      <c r="B2" t="s">
        <v>28</v>
      </c>
      <c r="C2" t="e">
        <f>#REF!</f>
        <v>#REF!</v>
      </c>
      <c r="D2" t="e">
        <f>IF(C2=0,"",C2)</f>
        <v>#REF!</v>
      </c>
      <c r="I2" s="4" t="s">
        <v>276</v>
      </c>
      <c r="J2" s="4" t="s">
        <v>277</v>
      </c>
      <c r="K2" s="4" t="s">
        <v>278</v>
      </c>
      <c r="L2" s="4" t="s">
        <v>279</v>
      </c>
      <c r="M2" s="4" t="s">
        <v>280</v>
      </c>
      <c r="N2" s="4" t="s">
        <v>281</v>
      </c>
      <c r="O2" s="4" t="s">
        <v>282</v>
      </c>
      <c r="P2" s="4" t="s">
        <v>283</v>
      </c>
      <c r="Q2" s="4" t="s">
        <v>284</v>
      </c>
      <c r="R2" s="4" t="s">
        <v>285</v>
      </c>
      <c r="S2" s="4" t="s">
        <v>286</v>
      </c>
      <c r="T2" s="4" t="s">
        <v>287</v>
      </c>
      <c r="U2" s="4" t="s">
        <v>288</v>
      </c>
      <c r="V2" s="4" t="s">
        <v>289</v>
      </c>
      <c r="W2" s="4" t="s">
        <v>290</v>
      </c>
      <c r="X2" s="4" t="s">
        <v>291</v>
      </c>
      <c r="Y2" s="4" t="s">
        <v>292</v>
      </c>
      <c r="Z2" s="4" t="s">
        <v>293</v>
      </c>
      <c r="AA2" s="4" t="s">
        <v>294</v>
      </c>
      <c r="AB2" s="4" t="s">
        <v>295</v>
      </c>
      <c r="AC2" s="4" t="s">
        <v>296</v>
      </c>
      <c r="AD2" s="4" t="s">
        <v>297</v>
      </c>
      <c r="AE2" s="4" t="s">
        <v>298</v>
      </c>
      <c r="AF2" s="4" t="s">
        <v>299</v>
      </c>
      <c r="AG2" s="4" t="s">
        <v>300</v>
      </c>
      <c r="AH2" s="4" t="s">
        <v>301</v>
      </c>
      <c r="AI2" s="4" t="s">
        <v>302</v>
      </c>
    </row>
    <row r="3" spans="1:35" x14ac:dyDescent="0.2">
      <c r="A3" s="4" t="s">
        <v>48</v>
      </c>
      <c r="B3" t="s">
        <v>29</v>
      </c>
      <c r="C3" t="e">
        <f>#REF!</f>
        <v>#REF!</v>
      </c>
      <c r="D3" t="e">
        <f t="shared" ref="D3:D73" si="0">IF(C3=0,"",C3)</f>
        <v>#REF!</v>
      </c>
      <c r="I3" s="4" t="s">
        <v>304</v>
      </c>
      <c r="J3" t="e">
        <f ca="1">OFFSET(#REF!,RIGHT(J$2,2)-1,ROW(J3)-3)</f>
        <v>#REF!</v>
      </c>
      <c r="K3" t="e">
        <f ca="1">OFFSET(#REF!,RIGHT(K$2,2)-1,ROW(K3)-3)</f>
        <v>#REF!</v>
      </c>
      <c r="L3" t="e">
        <f ca="1">OFFSET(#REF!,RIGHT(L$2,2)-1,ROW(L3)-3)</f>
        <v>#REF!</v>
      </c>
      <c r="M3" t="e">
        <f ca="1">OFFSET(#REF!,RIGHT(M$2,2)-1,ROW(M3)-3)</f>
        <v>#REF!</v>
      </c>
      <c r="N3" t="e">
        <f ca="1">OFFSET(#REF!,RIGHT(N$2,2)-1,ROW(N3)-3)</f>
        <v>#REF!</v>
      </c>
      <c r="O3" t="e">
        <f ca="1">OFFSET(#REF!,RIGHT(O$2,2)-1,ROW(O3)-3)</f>
        <v>#REF!</v>
      </c>
      <c r="P3" t="e">
        <f ca="1">OFFSET(#REF!,RIGHT(P$2,2)-1,ROW(P3)-3)</f>
        <v>#REF!</v>
      </c>
      <c r="Q3" t="e">
        <f ca="1">OFFSET(#REF!,RIGHT(Q$2,2)-1,ROW(Q3)-3)</f>
        <v>#REF!</v>
      </c>
      <c r="R3" t="e">
        <f ca="1">OFFSET(#REF!,RIGHT(R$2,2)-1,ROW(R3)-3)</f>
        <v>#REF!</v>
      </c>
      <c r="S3" t="e">
        <f ca="1">OFFSET(#REF!,RIGHT(S$2,2)-1,ROW(S3)-3)</f>
        <v>#REF!</v>
      </c>
      <c r="T3" t="e">
        <f ca="1">OFFSET(#REF!,RIGHT(T$2,2)-1,ROW(T3)-3)</f>
        <v>#REF!</v>
      </c>
      <c r="U3" t="e">
        <f ca="1">OFFSET(#REF!,RIGHT(U$2,2)-1,ROW(U3)-3)</f>
        <v>#REF!</v>
      </c>
      <c r="V3" t="e">
        <f ca="1">OFFSET(#REF!,RIGHT(V$2,2)-1,ROW(V3)-3)</f>
        <v>#REF!</v>
      </c>
      <c r="W3" t="e">
        <f ca="1">OFFSET(#REF!,RIGHT(W$2,2)-1,ROW(W3)-3)</f>
        <v>#REF!</v>
      </c>
      <c r="X3" t="e">
        <f ca="1">OFFSET(#REF!,RIGHT(X$2,2)-1,ROW(X3)-3)</f>
        <v>#REF!</v>
      </c>
      <c r="Y3" t="e">
        <f ca="1">OFFSET(#REF!,RIGHT(Y$2,2)-1,ROW(Y3)-3)</f>
        <v>#REF!</v>
      </c>
      <c r="Z3" t="e">
        <f ca="1">OFFSET(#REF!,RIGHT(Z$2,2)-1,ROW(Z3)-3)</f>
        <v>#REF!</v>
      </c>
      <c r="AA3" t="e">
        <f ca="1">OFFSET(#REF!,RIGHT(AA$2,2)-1,ROW(AA3)-3)</f>
        <v>#REF!</v>
      </c>
      <c r="AB3" t="e">
        <f ca="1">OFFSET(#REF!,RIGHT(AB$2,2)-1,ROW(AB3)-3)</f>
        <v>#REF!</v>
      </c>
      <c r="AC3" t="e">
        <f ca="1">OFFSET(#REF!,RIGHT(AC$2,2)-1,ROW(AC3)-3)</f>
        <v>#REF!</v>
      </c>
      <c r="AD3" t="e">
        <f ca="1">OFFSET(#REF!,RIGHT(AD$2,2)-1,ROW(AD3)-3)</f>
        <v>#REF!</v>
      </c>
      <c r="AE3" t="e">
        <f ca="1">OFFSET(#REF!,RIGHT(AE$2,2)-1,ROW(AE3)-3)</f>
        <v>#REF!</v>
      </c>
      <c r="AF3" t="e">
        <f ca="1">OFFSET(#REF!,RIGHT(AF$2,2)-1,ROW(AF3)-3)</f>
        <v>#REF!</v>
      </c>
      <c r="AG3" t="e">
        <f ca="1">OFFSET(#REF!,RIGHT(AG$2,2)-1,ROW(AG3)-3)</f>
        <v>#REF!</v>
      </c>
      <c r="AH3" t="e">
        <f ca="1">OFFSET(#REF!,RIGHT(AH$2,2)-1,ROW(AH3)-3)</f>
        <v>#REF!</v>
      </c>
      <c r="AI3" t="e">
        <f>IF(#REF!=0,"",#REF!)</f>
        <v>#REF!</v>
      </c>
    </row>
    <row r="4" spans="1:35" x14ac:dyDescent="0.2">
      <c r="A4" s="4" t="s">
        <v>48</v>
      </c>
      <c r="B4" t="s">
        <v>30</v>
      </c>
      <c r="C4" t="e">
        <f>#REF!</f>
        <v>#REF!</v>
      </c>
      <c r="D4" t="e">
        <f t="shared" si="0"/>
        <v>#REF!</v>
      </c>
      <c r="I4" s="4" t="s">
        <v>303</v>
      </c>
      <c r="J4" t="e">
        <f ca="1">OFFSET(#REF!,RIGHT(J$2,2)-1,ROW(J4)-3)</f>
        <v>#REF!</v>
      </c>
      <c r="K4" t="e">
        <f ca="1">OFFSET(#REF!,RIGHT(K$2,2)-1,ROW(K4)-3)</f>
        <v>#REF!</v>
      </c>
      <c r="L4" t="e">
        <f ca="1">OFFSET(#REF!,RIGHT(L$2,2)-1,ROW(L4)-3)</f>
        <v>#REF!</v>
      </c>
      <c r="M4" t="e">
        <f ca="1">OFFSET(#REF!,RIGHT(M$2,2)-1,ROW(M4)-3)</f>
        <v>#REF!</v>
      </c>
      <c r="N4" t="e">
        <f ca="1">OFFSET(#REF!,RIGHT(N$2,2)-1,ROW(N4)-3)</f>
        <v>#REF!</v>
      </c>
      <c r="O4" t="e">
        <f ca="1">OFFSET(#REF!,RIGHT(O$2,2)-1,ROW(O4)-3)</f>
        <v>#REF!</v>
      </c>
      <c r="P4" t="e">
        <f ca="1">OFFSET(#REF!,RIGHT(P$2,2)-1,ROW(P4)-3)</f>
        <v>#REF!</v>
      </c>
      <c r="Q4" t="e">
        <f ca="1">OFFSET(#REF!,RIGHT(Q$2,2)-1,ROW(Q4)-3)</f>
        <v>#REF!</v>
      </c>
      <c r="R4" t="e">
        <f ca="1">OFFSET(#REF!,RIGHT(R$2,2)-1,ROW(R4)-3)</f>
        <v>#REF!</v>
      </c>
      <c r="S4" t="e">
        <f ca="1">OFFSET(#REF!,RIGHT(S$2,2)-1,ROW(S4)-3)</f>
        <v>#REF!</v>
      </c>
      <c r="T4" t="e">
        <f ca="1">OFFSET(#REF!,RIGHT(T$2,2)-1,ROW(T4)-3)</f>
        <v>#REF!</v>
      </c>
      <c r="U4" t="e">
        <f ca="1">OFFSET(#REF!,RIGHT(U$2,2)-1,ROW(U4)-3)</f>
        <v>#REF!</v>
      </c>
      <c r="V4" t="e">
        <f ca="1">OFFSET(#REF!,RIGHT(V$2,2)-1,ROW(V4)-3)</f>
        <v>#REF!</v>
      </c>
      <c r="W4" t="e">
        <f ca="1">OFFSET(#REF!,RIGHT(W$2,2)-1,ROW(W4)-3)</f>
        <v>#REF!</v>
      </c>
      <c r="X4" t="e">
        <f ca="1">OFFSET(#REF!,RIGHT(X$2,2)-1,ROW(X4)-3)</f>
        <v>#REF!</v>
      </c>
      <c r="Y4" t="e">
        <f ca="1">OFFSET(#REF!,RIGHT(Y$2,2)-1,ROW(Y4)-3)</f>
        <v>#REF!</v>
      </c>
      <c r="Z4" t="e">
        <f ca="1">OFFSET(#REF!,RIGHT(Z$2,2)-1,ROW(Z4)-3)</f>
        <v>#REF!</v>
      </c>
      <c r="AA4" t="e">
        <f ca="1">OFFSET(#REF!,RIGHT(AA$2,2)-1,ROW(AA4)-3)</f>
        <v>#REF!</v>
      </c>
      <c r="AB4" t="e">
        <f ca="1">OFFSET(#REF!,RIGHT(AB$2,2)-1,ROW(AB4)-3)</f>
        <v>#REF!</v>
      </c>
      <c r="AC4" t="e">
        <f ca="1">OFFSET(#REF!,RIGHT(AC$2,2)-1,ROW(AC4)-3)</f>
        <v>#REF!</v>
      </c>
      <c r="AD4" t="e">
        <f ca="1">OFFSET(#REF!,RIGHT(AD$2,2)-1,ROW(AD4)-3)</f>
        <v>#REF!</v>
      </c>
      <c r="AE4" t="e">
        <f ca="1">OFFSET(#REF!,RIGHT(AE$2,2)-1,ROW(AE4)-3)</f>
        <v>#REF!</v>
      </c>
      <c r="AF4" t="e">
        <f ca="1">OFFSET(#REF!,RIGHT(AF$2,2)-1,ROW(AF4)-3)</f>
        <v>#REF!</v>
      </c>
      <c r="AG4" t="e">
        <f ca="1">OFFSET(#REF!,RIGHT(AG$2,2)-1,ROW(AG4)-3)</f>
        <v>#REF!</v>
      </c>
      <c r="AH4" t="e">
        <f ca="1">OFFSET(#REF!,RIGHT(AH$2,2)-1,ROW(AH4)-3)</f>
        <v>#REF!</v>
      </c>
      <c r="AI4" t="e">
        <f>IF(#REF!=0,"",#REF!)</f>
        <v>#REF!</v>
      </c>
    </row>
    <row r="5" spans="1:35" x14ac:dyDescent="0.2">
      <c r="A5" s="4" t="s">
        <v>48</v>
      </c>
      <c r="B5" t="s">
        <v>31</v>
      </c>
      <c r="C5" s="5" t="e">
        <f>#REF!</f>
        <v>#REF!</v>
      </c>
      <c r="D5" t="e">
        <f t="shared" si="0"/>
        <v>#REF!</v>
      </c>
      <c r="I5" s="4" t="s">
        <v>305</v>
      </c>
      <c r="J5" t="e">
        <f ca="1">OFFSET(#REF!,RIGHT(J$2,2)-1,ROW(J5)-3)</f>
        <v>#REF!</v>
      </c>
      <c r="K5" t="e">
        <f ca="1">OFFSET(#REF!,RIGHT(K$2,2)-1,ROW(K5)-3)</f>
        <v>#REF!</v>
      </c>
      <c r="L5" t="e">
        <f ca="1">OFFSET(#REF!,RIGHT(L$2,2)-1,ROW(L5)-3)</f>
        <v>#REF!</v>
      </c>
      <c r="M5" t="e">
        <f ca="1">OFFSET(#REF!,RIGHT(M$2,2)-1,ROW(M5)-3)</f>
        <v>#REF!</v>
      </c>
      <c r="N5" t="e">
        <f ca="1">OFFSET(#REF!,RIGHT(N$2,2)-1,ROW(N5)-3)</f>
        <v>#REF!</v>
      </c>
      <c r="O5" t="e">
        <f ca="1">OFFSET(#REF!,RIGHT(O$2,2)-1,ROW(O5)-3)</f>
        <v>#REF!</v>
      </c>
      <c r="P5" t="e">
        <f ca="1">OFFSET(#REF!,RIGHT(P$2,2)-1,ROW(P5)-3)</f>
        <v>#REF!</v>
      </c>
      <c r="Q5" t="e">
        <f ca="1">OFFSET(#REF!,RIGHT(Q$2,2)-1,ROW(Q5)-3)</f>
        <v>#REF!</v>
      </c>
      <c r="R5" t="e">
        <f ca="1">OFFSET(#REF!,RIGHT(R$2,2)-1,ROW(R5)-3)</f>
        <v>#REF!</v>
      </c>
      <c r="S5" t="e">
        <f ca="1">OFFSET(#REF!,RIGHT(S$2,2)-1,ROW(S5)-3)</f>
        <v>#REF!</v>
      </c>
      <c r="T5" t="e">
        <f ca="1">OFFSET(#REF!,RIGHT(T$2,2)-1,ROW(T5)-3)</f>
        <v>#REF!</v>
      </c>
      <c r="U5" t="e">
        <f ca="1">OFFSET(#REF!,RIGHT(U$2,2)-1,ROW(U5)-3)</f>
        <v>#REF!</v>
      </c>
      <c r="V5" t="e">
        <f ca="1">OFFSET(#REF!,RIGHT(V$2,2)-1,ROW(V5)-3)</f>
        <v>#REF!</v>
      </c>
      <c r="W5" t="e">
        <f ca="1">OFFSET(#REF!,RIGHT(W$2,2)-1,ROW(W5)-3)</f>
        <v>#REF!</v>
      </c>
      <c r="X5" t="e">
        <f ca="1">OFFSET(#REF!,RIGHT(X$2,2)-1,ROW(X5)-3)</f>
        <v>#REF!</v>
      </c>
      <c r="Y5" t="e">
        <f ca="1">OFFSET(#REF!,RIGHT(Y$2,2)-1,ROW(Y5)-3)</f>
        <v>#REF!</v>
      </c>
      <c r="Z5" t="e">
        <f ca="1">OFFSET(#REF!,RIGHT(Z$2,2)-1,ROW(Z5)-3)</f>
        <v>#REF!</v>
      </c>
      <c r="AA5" t="e">
        <f ca="1">OFFSET(#REF!,RIGHT(AA$2,2)-1,ROW(AA5)-3)</f>
        <v>#REF!</v>
      </c>
      <c r="AB5" t="e">
        <f ca="1">OFFSET(#REF!,RIGHT(AB$2,2)-1,ROW(AB5)-3)</f>
        <v>#REF!</v>
      </c>
      <c r="AC5" t="e">
        <f ca="1">OFFSET(#REF!,RIGHT(AC$2,2)-1,ROW(AC5)-3)</f>
        <v>#REF!</v>
      </c>
      <c r="AD5" t="e">
        <f ca="1">OFFSET(#REF!,RIGHT(AD$2,2)-1,ROW(AD5)-3)</f>
        <v>#REF!</v>
      </c>
      <c r="AE5" t="e">
        <f ca="1">OFFSET(#REF!,RIGHT(AE$2,2)-1,ROW(AE5)-3)</f>
        <v>#REF!</v>
      </c>
      <c r="AF5" t="e">
        <f ca="1">OFFSET(#REF!,RIGHT(AF$2,2)-1,ROW(AF5)-3)</f>
        <v>#REF!</v>
      </c>
      <c r="AG5" t="e">
        <f ca="1">OFFSET(#REF!,RIGHT(AG$2,2)-1,ROW(AG5)-3)</f>
        <v>#REF!</v>
      </c>
      <c r="AH5" t="e">
        <f ca="1">OFFSET(#REF!,RIGHT(AH$2,2)-1,ROW(AH5)-3)</f>
        <v>#REF!</v>
      </c>
      <c r="AI5" t="e">
        <f>IF(#REF!=0,"",#REF!)</f>
        <v>#REF!</v>
      </c>
    </row>
    <row r="6" spans="1:35" x14ac:dyDescent="0.2">
      <c r="A6" s="4" t="s">
        <v>48</v>
      </c>
      <c r="B6" t="s">
        <v>32</v>
      </c>
      <c r="C6" s="5" t="e">
        <f>IF(#REF!&lt;10000,"0"&amp;#REF!,TEXT(#REF!,"0"))</f>
        <v>#REF!</v>
      </c>
      <c r="D6" t="e">
        <f t="shared" si="0"/>
        <v>#REF!</v>
      </c>
      <c r="I6" s="4" t="s">
        <v>303</v>
      </c>
      <c r="J6" t="e">
        <f ca="1">OFFSET(#REF!,RIGHT(J$2,2)-1,ROW(J6)-3)</f>
        <v>#REF!</v>
      </c>
      <c r="K6" t="e">
        <f ca="1">OFFSET(#REF!,RIGHT(K$2,2)-1,ROW(K6)-3)</f>
        <v>#REF!</v>
      </c>
      <c r="L6" t="e">
        <f ca="1">OFFSET(#REF!,RIGHT(L$2,2)-1,ROW(L6)-3)</f>
        <v>#REF!</v>
      </c>
      <c r="M6" t="e">
        <f ca="1">OFFSET(#REF!,RIGHT(M$2,2)-1,ROW(M6)-3)</f>
        <v>#REF!</v>
      </c>
      <c r="N6" t="e">
        <f ca="1">OFFSET(#REF!,RIGHT(N$2,2)-1,ROW(N6)-3)</f>
        <v>#REF!</v>
      </c>
      <c r="O6" t="e">
        <f ca="1">OFFSET(#REF!,RIGHT(O$2,2)-1,ROW(O6)-3)</f>
        <v>#REF!</v>
      </c>
      <c r="P6" t="e">
        <f ca="1">OFFSET(#REF!,RIGHT(P$2,2)-1,ROW(P6)-3)</f>
        <v>#REF!</v>
      </c>
      <c r="Q6" t="e">
        <f ca="1">OFFSET(#REF!,RIGHT(Q$2,2)-1,ROW(Q6)-3)</f>
        <v>#REF!</v>
      </c>
      <c r="R6" t="e">
        <f ca="1">OFFSET(#REF!,RIGHT(R$2,2)-1,ROW(R6)-3)</f>
        <v>#REF!</v>
      </c>
      <c r="S6" t="e">
        <f ca="1">OFFSET(#REF!,RIGHT(S$2,2)-1,ROW(S6)-3)</f>
        <v>#REF!</v>
      </c>
      <c r="T6" t="e">
        <f ca="1">OFFSET(#REF!,RIGHT(T$2,2)-1,ROW(T6)-3)</f>
        <v>#REF!</v>
      </c>
      <c r="U6" t="e">
        <f ca="1">OFFSET(#REF!,RIGHT(U$2,2)-1,ROW(U6)-3)</f>
        <v>#REF!</v>
      </c>
      <c r="V6" t="e">
        <f ca="1">OFFSET(#REF!,RIGHT(V$2,2)-1,ROW(V6)-3)</f>
        <v>#REF!</v>
      </c>
      <c r="W6" t="e">
        <f ca="1">OFFSET(#REF!,RIGHT(W$2,2)-1,ROW(W6)-3)</f>
        <v>#REF!</v>
      </c>
      <c r="X6" t="e">
        <f ca="1">OFFSET(#REF!,RIGHT(X$2,2)-1,ROW(X6)-3)</f>
        <v>#REF!</v>
      </c>
      <c r="Y6" t="e">
        <f ca="1">OFFSET(#REF!,RIGHT(Y$2,2)-1,ROW(Y6)-3)</f>
        <v>#REF!</v>
      </c>
      <c r="Z6" t="e">
        <f ca="1">OFFSET(#REF!,RIGHT(Z$2,2)-1,ROW(Z6)-3)</f>
        <v>#REF!</v>
      </c>
      <c r="AA6" t="e">
        <f ca="1">OFFSET(#REF!,RIGHT(AA$2,2)-1,ROW(AA6)-3)</f>
        <v>#REF!</v>
      </c>
      <c r="AB6" t="e">
        <f ca="1">OFFSET(#REF!,RIGHT(AB$2,2)-1,ROW(AB6)-3)</f>
        <v>#REF!</v>
      </c>
      <c r="AC6" t="e">
        <f ca="1">OFFSET(#REF!,RIGHT(AC$2,2)-1,ROW(AC6)-3)</f>
        <v>#REF!</v>
      </c>
      <c r="AD6" t="e">
        <f ca="1">OFFSET(#REF!,RIGHT(AD$2,2)-1,ROW(AD6)-3)</f>
        <v>#REF!</v>
      </c>
      <c r="AE6" t="e">
        <f ca="1">OFFSET(#REF!,RIGHT(AE$2,2)-1,ROW(AE6)-3)</f>
        <v>#REF!</v>
      </c>
      <c r="AF6" t="e">
        <f ca="1">OFFSET(#REF!,RIGHT(AF$2,2)-1,ROW(AF6)-3)</f>
        <v>#REF!</v>
      </c>
      <c r="AG6" t="e">
        <f ca="1">OFFSET(#REF!,RIGHT(AG$2,2)-1,ROW(AG6)-3)</f>
        <v>#REF!</v>
      </c>
      <c r="AH6" t="e">
        <f ca="1">OFFSET(#REF!,RIGHT(AH$2,2)-1,ROW(AH6)-3)</f>
        <v>#REF!</v>
      </c>
      <c r="AI6" t="e">
        <f>IF(#REF!=0,"",#REF!)</f>
        <v>#REF!</v>
      </c>
    </row>
    <row r="7" spans="1:35" x14ac:dyDescent="0.2">
      <c r="A7" s="4" t="s">
        <v>48</v>
      </c>
      <c r="B7" t="s">
        <v>33</v>
      </c>
      <c r="C7" t="e">
        <f>#REF!</f>
        <v>#REF!</v>
      </c>
      <c r="D7" t="e">
        <f t="shared" si="0"/>
        <v>#REF!</v>
      </c>
      <c r="I7" s="4" t="s">
        <v>305</v>
      </c>
      <c r="J7" t="e">
        <f ca="1">OFFSET(#REF!,RIGHT(J$2,2)-1,ROW(J7)-3)</f>
        <v>#REF!</v>
      </c>
      <c r="K7" t="e">
        <f ca="1">OFFSET(#REF!,RIGHT(K$2,2)-1,ROW(K7)-3)</f>
        <v>#REF!</v>
      </c>
      <c r="L7" t="e">
        <f ca="1">OFFSET(#REF!,RIGHT(L$2,2)-1,ROW(L7)-3)</f>
        <v>#REF!</v>
      </c>
      <c r="M7" t="e">
        <f ca="1">OFFSET(#REF!,RIGHT(M$2,2)-1,ROW(M7)-3)</f>
        <v>#REF!</v>
      </c>
      <c r="N7" t="e">
        <f ca="1">OFFSET(#REF!,RIGHT(N$2,2)-1,ROW(N7)-3)</f>
        <v>#REF!</v>
      </c>
      <c r="O7" t="e">
        <f ca="1">OFFSET(#REF!,RIGHT(O$2,2)-1,ROW(O7)-3)</f>
        <v>#REF!</v>
      </c>
      <c r="P7" t="e">
        <f ca="1">OFFSET(#REF!,RIGHT(P$2,2)-1,ROW(P7)-3)</f>
        <v>#REF!</v>
      </c>
      <c r="Q7" t="e">
        <f ca="1">OFFSET(#REF!,RIGHT(Q$2,2)-1,ROW(Q7)-3)</f>
        <v>#REF!</v>
      </c>
      <c r="R7" t="e">
        <f ca="1">OFFSET(#REF!,RIGHT(R$2,2)-1,ROW(R7)-3)</f>
        <v>#REF!</v>
      </c>
      <c r="S7" t="e">
        <f ca="1">OFFSET(#REF!,RIGHT(S$2,2)-1,ROW(S7)-3)</f>
        <v>#REF!</v>
      </c>
      <c r="T7" t="e">
        <f ca="1">OFFSET(#REF!,RIGHT(T$2,2)-1,ROW(T7)-3)</f>
        <v>#REF!</v>
      </c>
      <c r="U7" t="e">
        <f ca="1">OFFSET(#REF!,RIGHT(U$2,2)-1,ROW(U7)-3)</f>
        <v>#REF!</v>
      </c>
      <c r="V7" t="e">
        <f ca="1">OFFSET(#REF!,RIGHT(V$2,2)-1,ROW(V7)-3)</f>
        <v>#REF!</v>
      </c>
      <c r="W7" t="e">
        <f ca="1">OFFSET(#REF!,RIGHT(W$2,2)-1,ROW(W7)-3)</f>
        <v>#REF!</v>
      </c>
      <c r="X7" t="e">
        <f ca="1">OFFSET(#REF!,RIGHT(X$2,2)-1,ROW(X7)-3)</f>
        <v>#REF!</v>
      </c>
      <c r="Y7" t="e">
        <f ca="1">OFFSET(#REF!,RIGHT(Y$2,2)-1,ROW(Y7)-3)</f>
        <v>#REF!</v>
      </c>
      <c r="Z7" t="e">
        <f ca="1">OFFSET(#REF!,RIGHT(Z$2,2)-1,ROW(Z7)-3)</f>
        <v>#REF!</v>
      </c>
      <c r="AA7" t="e">
        <f ca="1">OFFSET(#REF!,RIGHT(AA$2,2)-1,ROW(AA7)-3)</f>
        <v>#REF!</v>
      </c>
      <c r="AB7" t="e">
        <f ca="1">OFFSET(#REF!,RIGHT(AB$2,2)-1,ROW(AB7)-3)</f>
        <v>#REF!</v>
      </c>
      <c r="AC7" t="e">
        <f ca="1">OFFSET(#REF!,RIGHT(AC$2,2)-1,ROW(AC7)-3)</f>
        <v>#REF!</v>
      </c>
      <c r="AD7" t="e">
        <f ca="1">OFFSET(#REF!,RIGHT(AD$2,2)-1,ROW(AD7)-3)</f>
        <v>#REF!</v>
      </c>
      <c r="AE7" t="e">
        <f ca="1">OFFSET(#REF!,RIGHT(AE$2,2)-1,ROW(AE7)-3)</f>
        <v>#REF!</v>
      </c>
      <c r="AF7" t="e">
        <f ca="1">OFFSET(#REF!,RIGHT(AF$2,2)-1,ROW(AF7)-3)</f>
        <v>#REF!</v>
      </c>
      <c r="AG7" t="e">
        <f ca="1">OFFSET(#REF!,RIGHT(AG$2,2)-1,ROW(AG7)-3)</f>
        <v>#REF!</v>
      </c>
      <c r="AH7" t="e">
        <f ca="1">OFFSET(#REF!,RIGHT(AH$2,2)-1,ROW(AH7)-3)</f>
        <v>#REF!</v>
      </c>
      <c r="AI7" t="e">
        <f>IF(#REF!=0,"",#REF!)</f>
        <v>#REF!</v>
      </c>
    </row>
    <row r="8" spans="1:35" x14ac:dyDescent="0.2">
      <c r="A8" s="4" t="s">
        <v>48</v>
      </c>
      <c r="B8" t="s">
        <v>34</v>
      </c>
      <c r="C8" t="e">
        <f>#REF!</f>
        <v>#REF!</v>
      </c>
      <c r="D8" t="e">
        <f t="shared" si="0"/>
        <v>#REF!</v>
      </c>
    </row>
    <row r="9" spans="1:35" x14ac:dyDescent="0.2">
      <c r="A9" s="4" t="s">
        <v>48</v>
      </c>
      <c r="B9" t="s">
        <v>35</v>
      </c>
      <c r="C9" t="e">
        <f>#REF!</f>
        <v>#REF!</v>
      </c>
      <c r="D9" t="e">
        <f t="shared" si="0"/>
        <v>#REF!</v>
      </c>
      <c r="G9" s="4"/>
      <c r="I9" t="s">
        <v>318</v>
      </c>
      <c r="J9" s="4" t="s">
        <v>277</v>
      </c>
      <c r="K9" s="4" t="s">
        <v>278</v>
      </c>
      <c r="L9" s="4" t="s">
        <v>279</v>
      </c>
      <c r="M9" s="4" t="s">
        <v>280</v>
      </c>
      <c r="N9" s="4" t="s">
        <v>281</v>
      </c>
      <c r="O9" s="4" t="s">
        <v>282</v>
      </c>
      <c r="P9" s="4" t="s">
        <v>283</v>
      </c>
      <c r="Q9" s="4" t="s">
        <v>284</v>
      </c>
      <c r="R9" s="4" t="s">
        <v>285</v>
      </c>
      <c r="S9" s="4" t="s">
        <v>286</v>
      </c>
      <c r="T9" s="4" t="s">
        <v>287</v>
      </c>
      <c r="U9" s="4" t="s">
        <v>288</v>
      </c>
      <c r="V9" s="4" t="s">
        <v>289</v>
      </c>
      <c r="W9" s="4" t="s">
        <v>290</v>
      </c>
      <c r="X9" s="4" t="s">
        <v>291</v>
      </c>
      <c r="Y9" s="4" t="s">
        <v>292</v>
      </c>
      <c r="Z9" s="4" t="s">
        <v>293</v>
      </c>
      <c r="AA9" s="4" t="s">
        <v>294</v>
      </c>
      <c r="AB9" s="4" t="s">
        <v>295</v>
      </c>
      <c r="AC9" s="4" t="s">
        <v>296</v>
      </c>
      <c r="AD9" s="4" t="s">
        <v>297</v>
      </c>
      <c r="AE9" s="4" t="s">
        <v>298</v>
      </c>
      <c r="AF9" s="4" t="s">
        <v>299</v>
      </c>
      <c r="AG9" s="4" t="s">
        <v>300</v>
      </c>
      <c r="AH9" s="4" t="s">
        <v>301</v>
      </c>
      <c r="AI9" s="4" t="s">
        <v>326</v>
      </c>
    </row>
    <row r="10" spans="1:35" x14ac:dyDescent="0.2">
      <c r="A10" s="4" t="s">
        <v>48</v>
      </c>
      <c r="B10" t="s">
        <v>36</v>
      </c>
      <c r="C10" t="e">
        <f>#REF!</f>
        <v>#REF!</v>
      </c>
      <c r="D10" t="e">
        <f t="shared" si="0"/>
        <v>#REF!</v>
      </c>
      <c r="G10" s="4"/>
      <c r="I10" t="s">
        <v>319</v>
      </c>
      <c r="J10" t="e">
        <f ca="1">OFFSET(#REF!,COLUMN(J10)-10,ROW(J10)-10)</f>
        <v>#REF!</v>
      </c>
      <c r="K10" t="e">
        <f ca="1">OFFSET(#REF!,COLUMN(K10)-10,ROW(K10)-10)</f>
        <v>#REF!</v>
      </c>
      <c r="L10" t="e">
        <f ca="1">OFFSET(#REF!,COLUMN(L10)-10,ROW(L10)-10)</f>
        <v>#REF!</v>
      </c>
      <c r="M10" t="e">
        <f ca="1">OFFSET(#REF!,COLUMN(M10)-10,ROW(M10)-10)</f>
        <v>#REF!</v>
      </c>
      <c r="N10" t="e">
        <f ca="1">OFFSET(#REF!,COLUMN(N10)-10,ROW(N10)-10)</f>
        <v>#REF!</v>
      </c>
      <c r="O10" t="e">
        <f ca="1">OFFSET(#REF!,COLUMN(O10)-10,ROW(O10)-10)</f>
        <v>#REF!</v>
      </c>
      <c r="P10" t="e">
        <f ca="1">OFFSET(#REF!,COLUMN(P10)-10,ROW(P10)-10)</f>
        <v>#REF!</v>
      </c>
      <c r="Q10" t="e">
        <f ca="1">OFFSET(#REF!,COLUMN(Q10)-10,ROW(Q10)-10)</f>
        <v>#REF!</v>
      </c>
      <c r="R10" t="e">
        <f ca="1">OFFSET(#REF!,COLUMN(R10)-10,ROW(R10)-10)</f>
        <v>#REF!</v>
      </c>
      <c r="S10" t="e">
        <f ca="1">OFFSET(#REF!,COLUMN(S10)-10,ROW(S10)-10)</f>
        <v>#REF!</v>
      </c>
      <c r="T10" t="e">
        <f ca="1">OFFSET(#REF!,COLUMN(T10)-10,ROW(T10)-10)</f>
        <v>#REF!</v>
      </c>
      <c r="U10" t="e">
        <f ca="1">OFFSET(#REF!,COLUMN(U10)-10,ROW(U10)-10)</f>
        <v>#REF!</v>
      </c>
      <c r="V10" t="e">
        <f ca="1">OFFSET(#REF!,COLUMN(V10)-10,ROW(V10)-10)</f>
        <v>#REF!</v>
      </c>
      <c r="W10" t="e">
        <f ca="1">OFFSET(#REF!,COLUMN(W10)-10,ROW(W10)-10)</f>
        <v>#REF!</v>
      </c>
      <c r="X10" t="e">
        <f ca="1">OFFSET(#REF!,COLUMN(X10)-10,ROW(X10)-10)</f>
        <v>#REF!</v>
      </c>
      <c r="Y10" t="e">
        <f ca="1">OFFSET(#REF!,COLUMN(Y10)-10,ROW(Y10)-10)</f>
        <v>#REF!</v>
      </c>
      <c r="Z10" t="e">
        <f ca="1">OFFSET(#REF!,COLUMN(Z10)-10,ROW(Z10)-10)</f>
        <v>#REF!</v>
      </c>
      <c r="AA10" t="e">
        <f ca="1">OFFSET(#REF!,COLUMN(AA10)-10,ROW(AA10)-10)</f>
        <v>#REF!</v>
      </c>
      <c r="AB10" t="e">
        <f ca="1">OFFSET(#REF!,COLUMN(AB10)-10,ROW(AB10)-10)</f>
        <v>#REF!</v>
      </c>
      <c r="AC10" t="e">
        <f ca="1">OFFSET(#REF!,COLUMN(AC10)-10,ROW(AC10)-10)</f>
        <v>#REF!</v>
      </c>
      <c r="AD10" t="e">
        <f ca="1">OFFSET(#REF!,COLUMN(AD10)-10,ROW(AD10)-10)</f>
        <v>#REF!</v>
      </c>
      <c r="AE10" t="e">
        <f ca="1">OFFSET(#REF!,COLUMN(AE10)-10,ROW(AE10)-10)</f>
        <v>#REF!</v>
      </c>
      <c r="AF10" t="e">
        <f ca="1">OFFSET(#REF!,COLUMN(AF10)-10,ROW(AF10)-10)</f>
        <v>#REF!</v>
      </c>
      <c r="AG10" t="e">
        <f ca="1">OFFSET(#REF!,COLUMN(AG10)-10,ROW(AG10)-10)</f>
        <v>#REF!</v>
      </c>
      <c r="AH10" t="e">
        <f ca="1">OFFSET(#REF!,COLUMN(AH10)-10,ROW(AH10)-10)</f>
        <v>#REF!</v>
      </c>
      <c r="AI10" t="e">
        <f>IF(#REF!="","",#REF!)</f>
        <v>#REF!</v>
      </c>
    </row>
    <row r="11" spans="1:35" x14ac:dyDescent="0.2">
      <c r="A11" s="4" t="s">
        <v>48</v>
      </c>
      <c r="B11" t="s">
        <v>37</v>
      </c>
      <c r="C11" t="e">
        <f>#REF!</f>
        <v>#REF!</v>
      </c>
      <c r="D11" t="e">
        <f t="shared" si="0"/>
        <v>#REF!</v>
      </c>
      <c r="G11" s="4"/>
      <c r="I11" t="s">
        <v>320</v>
      </c>
      <c r="J11" t="e">
        <f ca="1">OFFSET(#REF!,COLUMN(J11)-10,ROW(J11)-10)</f>
        <v>#REF!</v>
      </c>
      <c r="K11" t="e">
        <f ca="1">OFFSET(#REF!,COLUMN(K11)-10,ROW(K11)-10)</f>
        <v>#REF!</v>
      </c>
      <c r="L11" t="e">
        <f ca="1">OFFSET(#REF!,COLUMN(L11)-10,ROW(L11)-10)</f>
        <v>#REF!</v>
      </c>
      <c r="M11" t="e">
        <f ca="1">OFFSET(#REF!,COLUMN(M11)-10,ROW(M11)-10)</f>
        <v>#REF!</v>
      </c>
      <c r="N11" t="e">
        <f ca="1">OFFSET(#REF!,COLUMN(N11)-10,ROW(N11)-10)</f>
        <v>#REF!</v>
      </c>
      <c r="O11" t="e">
        <f ca="1">OFFSET(#REF!,COLUMN(O11)-10,ROW(O11)-10)</f>
        <v>#REF!</v>
      </c>
      <c r="P11" t="e">
        <f ca="1">OFFSET(#REF!,COLUMN(P11)-10,ROW(P11)-10)</f>
        <v>#REF!</v>
      </c>
      <c r="Q11" t="e">
        <f ca="1">OFFSET(#REF!,COLUMN(Q11)-10,ROW(Q11)-10)</f>
        <v>#REF!</v>
      </c>
      <c r="R11" t="e">
        <f ca="1">OFFSET(#REF!,COLUMN(R11)-10,ROW(R11)-10)</f>
        <v>#REF!</v>
      </c>
      <c r="S11" t="e">
        <f ca="1">OFFSET(#REF!,COLUMN(S11)-10,ROW(S11)-10)</f>
        <v>#REF!</v>
      </c>
      <c r="T11" t="e">
        <f ca="1">OFFSET(#REF!,COLUMN(T11)-10,ROW(T11)-10)</f>
        <v>#REF!</v>
      </c>
      <c r="U11" t="e">
        <f ca="1">OFFSET(#REF!,COLUMN(U11)-10,ROW(U11)-10)</f>
        <v>#REF!</v>
      </c>
      <c r="V11" t="e">
        <f ca="1">OFFSET(#REF!,COLUMN(V11)-10,ROW(V11)-10)</f>
        <v>#REF!</v>
      </c>
      <c r="W11" t="e">
        <f ca="1">OFFSET(#REF!,COLUMN(W11)-10,ROW(W11)-10)</f>
        <v>#REF!</v>
      </c>
      <c r="X11" t="e">
        <f ca="1">OFFSET(#REF!,COLUMN(X11)-10,ROW(X11)-10)</f>
        <v>#REF!</v>
      </c>
      <c r="Y11" t="e">
        <f ca="1">OFFSET(#REF!,COLUMN(Y11)-10,ROW(Y11)-10)</f>
        <v>#REF!</v>
      </c>
      <c r="Z11" t="e">
        <f ca="1">OFFSET(#REF!,COLUMN(Z11)-10,ROW(Z11)-10)</f>
        <v>#REF!</v>
      </c>
      <c r="AA11" t="e">
        <f ca="1">OFFSET(#REF!,COLUMN(AA11)-10,ROW(AA11)-10)</f>
        <v>#REF!</v>
      </c>
      <c r="AB11" t="e">
        <f ca="1">OFFSET(#REF!,COLUMN(AB11)-10,ROW(AB11)-10)</f>
        <v>#REF!</v>
      </c>
      <c r="AC11" t="e">
        <f ca="1">OFFSET(#REF!,COLUMN(AC11)-10,ROW(AC11)-10)</f>
        <v>#REF!</v>
      </c>
      <c r="AD11" t="e">
        <f ca="1">OFFSET(#REF!,COLUMN(AD11)-10,ROW(AD11)-10)</f>
        <v>#REF!</v>
      </c>
      <c r="AE11" t="e">
        <f ca="1">OFFSET(#REF!,COLUMN(AE11)-10,ROW(AE11)-10)</f>
        <v>#REF!</v>
      </c>
      <c r="AF11" t="e">
        <f ca="1">OFFSET(#REF!,COLUMN(AF11)-10,ROW(AF11)-10)</f>
        <v>#REF!</v>
      </c>
      <c r="AG11" t="e">
        <f ca="1">OFFSET(#REF!,COLUMN(AG11)-10,ROW(AG11)-10)</f>
        <v>#REF!</v>
      </c>
      <c r="AH11" t="e">
        <f ca="1">OFFSET(#REF!,COLUMN(AH11)-10,ROW(AH11)-10)</f>
        <v>#REF!</v>
      </c>
      <c r="AI11" t="e">
        <f>IF(#REF!="","",#REF!)</f>
        <v>#REF!</v>
      </c>
    </row>
    <row r="12" spans="1:35" x14ac:dyDescent="0.2">
      <c r="A12" s="4" t="s">
        <v>48</v>
      </c>
      <c r="B12" t="s">
        <v>38</v>
      </c>
      <c r="C12" t="e">
        <f>#REF!</f>
        <v>#REF!</v>
      </c>
      <c r="D12" t="e">
        <f t="shared" si="0"/>
        <v>#REF!</v>
      </c>
      <c r="G12" s="4"/>
      <c r="I12" t="s">
        <v>321</v>
      </c>
      <c r="J12" t="e">
        <f ca="1">OFFSET(#REF!,COLUMN(J12)-10,ROW(J12)-10)</f>
        <v>#REF!</v>
      </c>
      <c r="K12" t="e">
        <f ca="1">OFFSET(#REF!,COLUMN(K12)-10,ROW(K12)-10)</f>
        <v>#REF!</v>
      </c>
      <c r="L12" t="e">
        <f ca="1">OFFSET(#REF!,COLUMN(L12)-10,ROW(L12)-10)</f>
        <v>#REF!</v>
      </c>
      <c r="M12" t="e">
        <f ca="1">OFFSET(#REF!,COLUMN(M12)-10,ROW(M12)-10)</f>
        <v>#REF!</v>
      </c>
      <c r="N12" t="e">
        <f ca="1">OFFSET(#REF!,COLUMN(N12)-10,ROW(N12)-10)</f>
        <v>#REF!</v>
      </c>
      <c r="O12" t="e">
        <f ca="1">OFFSET(#REF!,COLUMN(O12)-10,ROW(O12)-10)</f>
        <v>#REF!</v>
      </c>
      <c r="P12" t="e">
        <f ca="1">OFFSET(#REF!,COLUMN(P12)-10,ROW(P12)-10)</f>
        <v>#REF!</v>
      </c>
      <c r="Q12" t="e">
        <f ca="1">OFFSET(#REF!,COLUMN(Q12)-10,ROW(Q12)-10)</f>
        <v>#REF!</v>
      </c>
      <c r="R12" t="e">
        <f ca="1">OFFSET(#REF!,COLUMN(R12)-10,ROW(R12)-10)</f>
        <v>#REF!</v>
      </c>
      <c r="S12" t="e">
        <f ca="1">OFFSET(#REF!,COLUMN(S12)-10,ROW(S12)-10)</f>
        <v>#REF!</v>
      </c>
      <c r="T12" t="e">
        <f ca="1">OFFSET(#REF!,COLUMN(T12)-10,ROW(T12)-10)</f>
        <v>#REF!</v>
      </c>
      <c r="U12" t="e">
        <f ca="1">OFFSET(#REF!,COLUMN(U12)-10,ROW(U12)-10)</f>
        <v>#REF!</v>
      </c>
      <c r="V12" t="e">
        <f ca="1">OFFSET(#REF!,COLUMN(V12)-10,ROW(V12)-10)</f>
        <v>#REF!</v>
      </c>
      <c r="W12" t="e">
        <f ca="1">OFFSET(#REF!,COLUMN(W12)-10,ROW(W12)-10)</f>
        <v>#REF!</v>
      </c>
      <c r="X12" t="e">
        <f ca="1">OFFSET(#REF!,COLUMN(X12)-10,ROW(X12)-10)</f>
        <v>#REF!</v>
      </c>
      <c r="Y12" t="e">
        <f ca="1">OFFSET(#REF!,COLUMN(Y12)-10,ROW(Y12)-10)</f>
        <v>#REF!</v>
      </c>
      <c r="Z12" t="e">
        <f ca="1">OFFSET(#REF!,COLUMN(Z12)-10,ROW(Z12)-10)</f>
        <v>#REF!</v>
      </c>
      <c r="AA12" t="e">
        <f ca="1">OFFSET(#REF!,COLUMN(AA12)-10,ROW(AA12)-10)</f>
        <v>#REF!</v>
      </c>
      <c r="AB12" t="e">
        <f ca="1">OFFSET(#REF!,COLUMN(AB12)-10,ROW(AB12)-10)</f>
        <v>#REF!</v>
      </c>
      <c r="AC12" t="e">
        <f ca="1">OFFSET(#REF!,COLUMN(AC12)-10,ROW(AC12)-10)</f>
        <v>#REF!</v>
      </c>
      <c r="AD12" t="e">
        <f ca="1">OFFSET(#REF!,COLUMN(AD12)-10,ROW(AD12)-10)</f>
        <v>#REF!</v>
      </c>
      <c r="AE12" t="e">
        <f ca="1">OFFSET(#REF!,COLUMN(AE12)-10,ROW(AE12)-10)</f>
        <v>#REF!</v>
      </c>
      <c r="AF12" t="e">
        <f ca="1">OFFSET(#REF!,COLUMN(AF12)-10,ROW(AF12)-10)</f>
        <v>#REF!</v>
      </c>
      <c r="AG12" t="e">
        <f ca="1">OFFSET(#REF!,COLUMN(AG12)-10,ROW(AG12)-10)</f>
        <v>#REF!</v>
      </c>
      <c r="AH12" t="e">
        <f ca="1">OFFSET(#REF!,COLUMN(AH12)-10,ROW(AH12)-10)</f>
        <v>#REF!</v>
      </c>
      <c r="AI12" t="e">
        <f>IF(#REF!="","",#REF!)</f>
        <v>#REF!</v>
      </c>
    </row>
    <row r="13" spans="1:35" x14ac:dyDescent="0.2">
      <c r="A13" s="4" t="s">
        <v>48</v>
      </c>
      <c r="B13" t="s">
        <v>39</v>
      </c>
      <c r="C13" t="e">
        <f>#REF!</f>
        <v>#REF!</v>
      </c>
      <c r="D13" t="e">
        <f t="shared" si="0"/>
        <v>#REF!</v>
      </c>
      <c r="G13" s="4"/>
      <c r="I13" t="s">
        <v>322</v>
      </c>
      <c r="J13" t="e">
        <f ca="1">OFFSET(#REF!,COLUMN(J13)-10,ROW(J13)-10)</f>
        <v>#REF!</v>
      </c>
      <c r="K13" t="e">
        <f ca="1">OFFSET(#REF!,COLUMN(K13)-10,ROW(K13)-10)</f>
        <v>#REF!</v>
      </c>
      <c r="L13" t="e">
        <f ca="1">OFFSET(#REF!,COLUMN(L13)-10,ROW(L13)-10)</f>
        <v>#REF!</v>
      </c>
      <c r="M13" t="e">
        <f ca="1">OFFSET(#REF!,COLUMN(M13)-10,ROW(M13)-10)</f>
        <v>#REF!</v>
      </c>
      <c r="N13" t="e">
        <f ca="1">OFFSET(#REF!,COLUMN(N13)-10,ROW(N13)-10)</f>
        <v>#REF!</v>
      </c>
      <c r="O13" t="e">
        <f ca="1">OFFSET(#REF!,COLUMN(O13)-10,ROW(O13)-10)</f>
        <v>#REF!</v>
      </c>
      <c r="P13" t="e">
        <f ca="1">OFFSET(#REF!,COLUMN(P13)-10,ROW(P13)-10)</f>
        <v>#REF!</v>
      </c>
      <c r="Q13" t="e">
        <f ca="1">OFFSET(#REF!,COLUMN(Q13)-10,ROW(Q13)-10)</f>
        <v>#REF!</v>
      </c>
      <c r="R13" t="e">
        <f ca="1">OFFSET(#REF!,COLUMN(R13)-10,ROW(R13)-10)</f>
        <v>#REF!</v>
      </c>
      <c r="S13" t="e">
        <f ca="1">OFFSET(#REF!,COLUMN(S13)-10,ROW(S13)-10)</f>
        <v>#REF!</v>
      </c>
      <c r="T13" t="e">
        <f ca="1">OFFSET(#REF!,COLUMN(T13)-10,ROW(T13)-10)</f>
        <v>#REF!</v>
      </c>
      <c r="U13" t="e">
        <f ca="1">OFFSET(#REF!,COLUMN(U13)-10,ROW(U13)-10)</f>
        <v>#REF!</v>
      </c>
      <c r="V13" t="e">
        <f ca="1">OFFSET(#REF!,COLUMN(V13)-10,ROW(V13)-10)</f>
        <v>#REF!</v>
      </c>
      <c r="W13" t="e">
        <f ca="1">OFFSET(#REF!,COLUMN(W13)-10,ROW(W13)-10)</f>
        <v>#REF!</v>
      </c>
      <c r="X13" t="e">
        <f ca="1">OFFSET(#REF!,COLUMN(X13)-10,ROW(X13)-10)</f>
        <v>#REF!</v>
      </c>
      <c r="Y13" t="e">
        <f ca="1">OFFSET(#REF!,COLUMN(Y13)-10,ROW(Y13)-10)</f>
        <v>#REF!</v>
      </c>
      <c r="Z13" t="e">
        <f ca="1">OFFSET(#REF!,COLUMN(Z13)-10,ROW(Z13)-10)</f>
        <v>#REF!</v>
      </c>
      <c r="AA13" t="e">
        <f ca="1">OFFSET(#REF!,COLUMN(AA13)-10,ROW(AA13)-10)</f>
        <v>#REF!</v>
      </c>
      <c r="AB13" t="e">
        <f ca="1">OFFSET(#REF!,COLUMN(AB13)-10,ROW(AB13)-10)</f>
        <v>#REF!</v>
      </c>
      <c r="AC13" t="e">
        <f ca="1">OFFSET(#REF!,COLUMN(AC13)-10,ROW(AC13)-10)</f>
        <v>#REF!</v>
      </c>
      <c r="AD13" t="e">
        <f ca="1">OFFSET(#REF!,COLUMN(AD13)-10,ROW(AD13)-10)</f>
        <v>#REF!</v>
      </c>
      <c r="AE13" t="e">
        <f ca="1">OFFSET(#REF!,COLUMN(AE13)-10,ROW(AE13)-10)</f>
        <v>#REF!</v>
      </c>
      <c r="AF13" t="e">
        <f ca="1">OFFSET(#REF!,COLUMN(AF13)-10,ROW(AF13)-10)</f>
        <v>#REF!</v>
      </c>
      <c r="AG13" t="e">
        <f ca="1">OFFSET(#REF!,COLUMN(AG13)-10,ROW(AG13)-10)</f>
        <v>#REF!</v>
      </c>
      <c r="AH13" t="e">
        <f ca="1">OFFSET(#REF!,COLUMN(AH13)-10,ROW(AH13)-10)</f>
        <v>#REF!</v>
      </c>
      <c r="AI13" t="e">
        <f>IF(#REF!="","",#REF!)</f>
        <v>#REF!</v>
      </c>
    </row>
    <row r="14" spans="1:35" x14ac:dyDescent="0.2">
      <c r="A14" s="4" t="s">
        <v>48</v>
      </c>
      <c r="B14" t="s">
        <v>40</v>
      </c>
      <c r="C14" t="e">
        <f>#REF!</f>
        <v>#REF!</v>
      </c>
      <c r="D14" t="e">
        <f t="shared" si="0"/>
        <v>#REF!</v>
      </c>
      <c r="G14" s="4"/>
      <c r="I14" t="s">
        <v>323</v>
      </c>
      <c r="J14" t="e">
        <f ca="1">OFFSET(#REF!,COLUMN(J14)-10,ROW(J14)-10)</f>
        <v>#REF!</v>
      </c>
      <c r="K14" t="e">
        <f ca="1">OFFSET(#REF!,COLUMN(K14)-10,ROW(K14)-10)</f>
        <v>#REF!</v>
      </c>
      <c r="L14" t="e">
        <f ca="1">OFFSET(#REF!,COLUMN(L14)-10,ROW(L14)-10)</f>
        <v>#REF!</v>
      </c>
      <c r="M14" t="e">
        <f ca="1">OFFSET(#REF!,COLUMN(M14)-10,ROW(M14)-10)</f>
        <v>#REF!</v>
      </c>
      <c r="N14" t="e">
        <f ca="1">OFFSET(#REF!,COLUMN(N14)-10,ROW(N14)-10)</f>
        <v>#REF!</v>
      </c>
      <c r="O14" t="e">
        <f ca="1">OFFSET(#REF!,COLUMN(O14)-10,ROW(O14)-10)</f>
        <v>#REF!</v>
      </c>
      <c r="P14" t="e">
        <f ca="1">OFFSET(#REF!,COLUMN(P14)-10,ROW(P14)-10)</f>
        <v>#REF!</v>
      </c>
      <c r="Q14" t="e">
        <f ca="1">OFFSET(#REF!,COLUMN(Q14)-10,ROW(Q14)-10)</f>
        <v>#REF!</v>
      </c>
      <c r="R14" t="e">
        <f ca="1">OFFSET(#REF!,COLUMN(R14)-10,ROW(R14)-10)</f>
        <v>#REF!</v>
      </c>
      <c r="S14" t="e">
        <f ca="1">OFFSET(#REF!,COLUMN(S14)-10,ROW(S14)-10)</f>
        <v>#REF!</v>
      </c>
      <c r="T14" t="e">
        <f ca="1">OFFSET(#REF!,COLUMN(T14)-10,ROW(T14)-10)</f>
        <v>#REF!</v>
      </c>
      <c r="U14" t="e">
        <f ca="1">OFFSET(#REF!,COLUMN(U14)-10,ROW(U14)-10)</f>
        <v>#REF!</v>
      </c>
      <c r="V14" t="e">
        <f ca="1">OFFSET(#REF!,COLUMN(V14)-10,ROW(V14)-10)</f>
        <v>#REF!</v>
      </c>
      <c r="W14" t="e">
        <f ca="1">OFFSET(#REF!,COLUMN(W14)-10,ROW(W14)-10)</f>
        <v>#REF!</v>
      </c>
      <c r="X14" t="e">
        <f ca="1">OFFSET(#REF!,COLUMN(X14)-10,ROW(X14)-10)</f>
        <v>#REF!</v>
      </c>
      <c r="Y14" t="e">
        <f ca="1">OFFSET(#REF!,COLUMN(Y14)-10,ROW(Y14)-10)</f>
        <v>#REF!</v>
      </c>
      <c r="Z14" t="e">
        <f ca="1">OFFSET(#REF!,COLUMN(Z14)-10,ROW(Z14)-10)</f>
        <v>#REF!</v>
      </c>
      <c r="AA14" t="e">
        <f ca="1">OFFSET(#REF!,COLUMN(AA14)-10,ROW(AA14)-10)</f>
        <v>#REF!</v>
      </c>
      <c r="AB14" t="e">
        <f ca="1">OFFSET(#REF!,COLUMN(AB14)-10,ROW(AB14)-10)</f>
        <v>#REF!</v>
      </c>
      <c r="AC14" t="e">
        <f ca="1">OFFSET(#REF!,COLUMN(AC14)-10,ROW(AC14)-10)</f>
        <v>#REF!</v>
      </c>
      <c r="AD14" t="e">
        <f ca="1">OFFSET(#REF!,COLUMN(AD14)-10,ROW(AD14)-10)</f>
        <v>#REF!</v>
      </c>
      <c r="AE14" t="e">
        <f ca="1">OFFSET(#REF!,COLUMN(AE14)-10,ROW(AE14)-10)</f>
        <v>#REF!</v>
      </c>
      <c r="AF14" t="e">
        <f ca="1">OFFSET(#REF!,COLUMN(AF14)-10,ROW(AF14)-10)</f>
        <v>#REF!</v>
      </c>
      <c r="AG14" t="e">
        <f ca="1">OFFSET(#REF!,COLUMN(AG14)-10,ROW(AG14)-10)</f>
        <v>#REF!</v>
      </c>
      <c r="AH14" t="e">
        <f ca="1">OFFSET(#REF!,COLUMN(AH14)-10,ROW(AH14)-10)</f>
        <v>#REF!</v>
      </c>
      <c r="AI14" t="e">
        <f>IF(#REF!="","",#REF!)</f>
        <v>#REF!</v>
      </c>
    </row>
    <row r="15" spans="1:35" x14ac:dyDescent="0.2">
      <c r="A15" s="4" t="s">
        <v>48</v>
      </c>
      <c r="B15" t="s">
        <v>41</v>
      </c>
      <c r="C15" t="e">
        <f>#REF!</f>
        <v>#REF!</v>
      </c>
      <c r="D15" t="e">
        <f t="shared" si="0"/>
        <v>#REF!</v>
      </c>
      <c r="G15" s="4"/>
    </row>
    <row r="16" spans="1:35" x14ac:dyDescent="0.2">
      <c r="A16" s="4" t="s">
        <v>48</v>
      </c>
      <c r="B16" t="s">
        <v>42</v>
      </c>
      <c r="D16" t="str">
        <f t="shared" si="0"/>
        <v/>
      </c>
      <c r="G16" s="4"/>
    </row>
    <row r="17" spans="1:19" x14ac:dyDescent="0.2">
      <c r="A17" s="4" t="s">
        <v>48</v>
      </c>
      <c r="B17" t="s">
        <v>43</v>
      </c>
      <c r="D17" t="str">
        <f t="shared" si="0"/>
        <v/>
      </c>
      <c r="G17" s="4"/>
    </row>
    <row r="18" spans="1:19" x14ac:dyDescent="0.2">
      <c r="A18" s="4" t="s">
        <v>48</v>
      </c>
      <c r="B18" t="s">
        <v>44</v>
      </c>
      <c r="C18" t="e">
        <f>#REF!</f>
        <v>#REF!</v>
      </c>
      <c r="D18" t="e">
        <f t="shared" si="0"/>
        <v>#REF!</v>
      </c>
      <c r="G18" s="4"/>
    </row>
    <row r="19" spans="1:19" x14ac:dyDescent="0.2">
      <c r="A19" s="4" t="s">
        <v>48</v>
      </c>
      <c r="B19" t="s">
        <v>45</v>
      </c>
      <c r="C19" s="6" t="e">
        <f>#REF!</f>
        <v>#REF!</v>
      </c>
      <c r="D19" s="6" t="e">
        <f t="shared" si="0"/>
        <v>#REF!</v>
      </c>
      <c r="G19" s="4"/>
      <c r="I19" t="s">
        <v>358</v>
      </c>
    </row>
    <row r="20" spans="1:19" x14ac:dyDescent="0.2">
      <c r="A20" s="4" t="s">
        <v>48</v>
      </c>
      <c r="B20" t="s">
        <v>46</v>
      </c>
      <c r="C20" s="5" t="e">
        <f>#REF!</f>
        <v>#REF!</v>
      </c>
      <c r="D20" t="e">
        <f t="shared" si="0"/>
        <v>#REF!</v>
      </c>
      <c r="G20" s="4"/>
      <c r="I20" t="s">
        <v>359</v>
      </c>
      <c r="J20" t="e">
        <f ca="1">OFFSET(#REF!,COLUMN(J20)-10,ROW(J20)-ROW($J$20))</f>
        <v>#REF!</v>
      </c>
      <c r="K20" t="e">
        <f ca="1">OFFSET(#REF!,COLUMN(K20)-10,ROW(K20)-ROW($J$20))</f>
        <v>#REF!</v>
      </c>
      <c r="L20" t="e">
        <f ca="1">OFFSET(#REF!,COLUMN(L20)-10,ROW(L20)-ROW($J$20))</f>
        <v>#REF!</v>
      </c>
      <c r="M20" t="e">
        <f ca="1">OFFSET(#REF!,COLUMN(M20)-10,ROW(M20)-ROW($J$20))</f>
        <v>#REF!</v>
      </c>
      <c r="N20" t="e">
        <f ca="1">OFFSET(#REF!,COLUMN(N20)-10,ROW(N20)-ROW($J$20))</f>
        <v>#REF!</v>
      </c>
      <c r="O20" t="e">
        <f ca="1">OFFSET(#REF!,COLUMN(O20)-10,ROW(O20)-ROW($J$20))</f>
        <v>#REF!</v>
      </c>
      <c r="P20" t="e">
        <f ca="1">OFFSET(#REF!,COLUMN(P20)-10,ROW(P20)-ROW($J$20))</f>
        <v>#REF!</v>
      </c>
      <c r="Q20" t="e">
        <f ca="1">OFFSET(#REF!,COLUMN(Q20)-10,ROW(Q20)-ROW($J$20))</f>
        <v>#REF!</v>
      </c>
      <c r="R20" t="e">
        <f ca="1">OFFSET(#REF!,COLUMN(R20)-10,ROW(R20)-ROW($J$20))</f>
        <v>#REF!</v>
      </c>
      <c r="S20" t="e">
        <f ca="1">OFFSET(#REF!,COLUMN(S20)-10,ROW(S20)-ROW($J$20))</f>
        <v>#REF!</v>
      </c>
    </row>
    <row r="21" spans="1:19" x14ac:dyDescent="0.2">
      <c r="A21" s="4" t="s">
        <v>48</v>
      </c>
      <c r="B21" t="s">
        <v>47</v>
      </c>
      <c r="C21" t="e">
        <f>#REF!</f>
        <v>#REF!</v>
      </c>
      <c r="D21" t="e">
        <f t="shared" si="0"/>
        <v>#REF!</v>
      </c>
      <c r="G21" s="4"/>
      <c r="I21" s="5" t="s">
        <v>362</v>
      </c>
      <c r="J21" t="e">
        <f ca="1">OFFSET(#REF!,COLUMN(J21)-10,ROW(J21)-ROW($J$20))</f>
        <v>#REF!</v>
      </c>
      <c r="K21" t="e">
        <f ca="1">OFFSET(#REF!,COLUMN(K21)-10,ROW(K21)-ROW($J$20))</f>
        <v>#REF!</v>
      </c>
      <c r="L21" t="e">
        <f ca="1">OFFSET(#REF!,COLUMN(L21)-10,ROW(L21)-ROW($J$20))</f>
        <v>#REF!</v>
      </c>
      <c r="M21" t="e">
        <f ca="1">OFFSET(#REF!,COLUMN(M21)-10,ROW(M21)-ROW($J$20))</f>
        <v>#REF!</v>
      </c>
      <c r="N21" t="e">
        <f ca="1">OFFSET(#REF!,COLUMN(N21)-10,ROW(N21)-ROW($J$20))</f>
        <v>#REF!</v>
      </c>
      <c r="O21" t="e">
        <f ca="1">OFFSET(#REF!,COLUMN(O21)-10,ROW(O21)-ROW($J$20))</f>
        <v>#REF!</v>
      </c>
      <c r="P21" t="e">
        <f ca="1">OFFSET(#REF!,COLUMN(P21)-10,ROW(P21)-ROW($J$20))</f>
        <v>#REF!</v>
      </c>
      <c r="Q21" t="e">
        <f ca="1">OFFSET(#REF!,COLUMN(Q21)-10,ROW(Q21)-ROW($J$20))</f>
        <v>#REF!</v>
      </c>
      <c r="R21" t="e">
        <f ca="1">OFFSET(#REF!,COLUMN(R21)-10,ROW(R21)-ROW($J$20))</f>
        <v>#REF!</v>
      </c>
      <c r="S21" t="e">
        <f ca="1">OFFSET(#REF!,COLUMN(S21)-10,ROW(S21)-ROW($J$20))</f>
        <v>#REF!</v>
      </c>
    </row>
    <row r="22" spans="1:19" x14ac:dyDescent="0.2">
      <c r="A22" s="4" t="s">
        <v>52</v>
      </c>
      <c r="B22" t="s">
        <v>53</v>
      </c>
      <c r="C22" t="e">
        <f>#REF!</f>
        <v>#REF!</v>
      </c>
      <c r="D22" t="e">
        <f t="shared" si="0"/>
        <v>#REF!</v>
      </c>
      <c r="G22" s="4"/>
      <c r="I22" s="5" t="s">
        <v>360</v>
      </c>
      <c r="J22" t="e">
        <f ca="1">OFFSET(#REF!,COLUMN(J22)-10,ROW(J22)-ROW($J$20))</f>
        <v>#REF!</v>
      </c>
      <c r="K22" t="e">
        <f ca="1">OFFSET(#REF!,COLUMN(K22)-10,ROW(K22)-ROW($J$20))</f>
        <v>#REF!</v>
      </c>
      <c r="L22" t="e">
        <f ca="1">OFFSET(#REF!,COLUMN(L22)-10,ROW(L22)-ROW($J$20))</f>
        <v>#REF!</v>
      </c>
      <c r="M22" t="e">
        <f ca="1">OFFSET(#REF!,COLUMN(M22)-10,ROW(M22)-ROW($J$20))</f>
        <v>#REF!</v>
      </c>
      <c r="N22" t="e">
        <f ca="1">OFFSET(#REF!,COLUMN(N22)-10,ROW(N22)-ROW($J$20))</f>
        <v>#REF!</v>
      </c>
      <c r="O22" t="e">
        <f ca="1">OFFSET(#REF!,COLUMN(O22)-10,ROW(O22)-ROW($J$20))</f>
        <v>#REF!</v>
      </c>
      <c r="P22" t="e">
        <f ca="1">OFFSET(#REF!,COLUMN(P22)-10,ROW(P22)-ROW($J$20))</f>
        <v>#REF!</v>
      </c>
      <c r="Q22" t="e">
        <f ca="1">OFFSET(#REF!,COLUMN(Q22)-10,ROW(Q22)-ROW($J$20))</f>
        <v>#REF!</v>
      </c>
      <c r="R22" t="e">
        <f ca="1">OFFSET(#REF!,COLUMN(R22)-10,ROW(R22)-ROW($J$20))</f>
        <v>#REF!</v>
      </c>
      <c r="S22" t="e">
        <f ca="1">OFFSET(#REF!,COLUMN(S22)-10,ROW(S22)-ROW($J$20))</f>
        <v>#REF!</v>
      </c>
    </row>
    <row r="23" spans="1:19" x14ac:dyDescent="0.2">
      <c r="A23" s="4" t="s">
        <v>52</v>
      </c>
      <c r="B23" t="s">
        <v>54</v>
      </c>
      <c r="C23" t="e">
        <f>#REF!</f>
        <v>#REF!</v>
      </c>
      <c r="D23" t="e">
        <f t="shared" si="0"/>
        <v>#REF!</v>
      </c>
      <c r="G23" s="4"/>
      <c r="I23" s="5" t="s">
        <v>361</v>
      </c>
      <c r="J23" t="e">
        <f ca="1">OFFSET(#REF!,COLUMN(J23)-10,ROW(J23)-ROW($J$20))</f>
        <v>#REF!</v>
      </c>
      <c r="K23" t="e">
        <f ca="1">OFFSET(#REF!,COLUMN(K23)-10,ROW(K23)-ROW($J$20))</f>
        <v>#REF!</v>
      </c>
      <c r="L23" t="e">
        <f ca="1">OFFSET(#REF!,COLUMN(L23)-10,ROW(L23)-ROW($J$20))</f>
        <v>#REF!</v>
      </c>
      <c r="M23" t="e">
        <f ca="1">OFFSET(#REF!,COLUMN(M23)-10,ROW(M23)-ROW($J$20))</f>
        <v>#REF!</v>
      </c>
      <c r="N23" t="e">
        <f ca="1">OFFSET(#REF!,COLUMN(N23)-10,ROW(N23)-ROW($J$20))</f>
        <v>#REF!</v>
      </c>
      <c r="O23" t="e">
        <f ca="1">OFFSET(#REF!,COLUMN(O23)-10,ROW(O23)-ROW($J$20))</f>
        <v>#REF!</v>
      </c>
      <c r="P23" t="e">
        <f ca="1">OFFSET(#REF!,COLUMN(P23)-10,ROW(P23)-ROW($J$20))</f>
        <v>#REF!</v>
      </c>
      <c r="Q23" t="e">
        <f ca="1">OFFSET(#REF!,COLUMN(Q23)-10,ROW(Q23)-ROW($J$20))</f>
        <v>#REF!</v>
      </c>
      <c r="R23" t="e">
        <f ca="1">OFFSET(#REF!,COLUMN(R23)-10,ROW(R23)-ROW($J$20))</f>
        <v>#REF!</v>
      </c>
      <c r="S23" t="e">
        <f ca="1">OFFSET(#REF!,COLUMN(S23)-10,ROW(S23)-ROW($J$20))</f>
        <v>#REF!</v>
      </c>
    </row>
    <row r="24" spans="1:19" x14ac:dyDescent="0.2">
      <c r="A24" s="4" t="s">
        <v>52</v>
      </c>
      <c r="B24" t="s">
        <v>55</v>
      </c>
      <c r="C24" t="e">
        <f>#REF!</f>
        <v>#REF!</v>
      </c>
      <c r="D24" t="e">
        <f t="shared" si="0"/>
        <v>#REF!</v>
      </c>
      <c r="G24" s="4"/>
    </row>
    <row r="25" spans="1:19" x14ac:dyDescent="0.2">
      <c r="A25" s="4" t="s">
        <v>52</v>
      </c>
      <c r="B25" t="s">
        <v>56</v>
      </c>
      <c r="C25" t="e">
        <f>#REF!</f>
        <v>#REF!</v>
      </c>
      <c r="D25" t="e">
        <f t="shared" si="0"/>
        <v>#REF!</v>
      </c>
      <c r="G25" s="4"/>
      <c r="I25" s="5"/>
      <c r="J25" s="5"/>
      <c r="K25" s="5"/>
      <c r="L25" s="5"/>
    </row>
    <row r="26" spans="1:19" x14ac:dyDescent="0.2">
      <c r="A26" s="4" t="s">
        <v>52</v>
      </c>
      <c r="B26" t="s">
        <v>57</v>
      </c>
      <c r="C26" t="e">
        <f>#REF!</f>
        <v>#REF!</v>
      </c>
      <c r="D26" t="e">
        <f t="shared" si="0"/>
        <v>#REF!</v>
      </c>
      <c r="G26" s="4"/>
      <c r="I26" s="5"/>
      <c r="J26" s="5"/>
      <c r="K26" s="5"/>
      <c r="L26" s="5"/>
    </row>
    <row r="27" spans="1:19" x14ac:dyDescent="0.2">
      <c r="A27" s="4" t="s">
        <v>52</v>
      </c>
      <c r="B27" s="4" t="s">
        <v>324</v>
      </c>
      <c r="C27" s="6" t="e">
        <f>#REF!</f>
        <v>#REF!</v>
      </c>
      <c r="D27" t="e">
        <f t="shared" si="0"/>
        <v>#REF!</v>
      </c>
      <c r="G27" s="4"/>
      <c r="I27" s="5"/>
      <c r="J27" s="5"/>
      <c r="K27" s="5"/>
      <c r="L27" s="5"/>
    </row>
    <row r="28" spans="1:19" x14ac:dyDescent="0.2">
      <c r="A28" s="4" t="s">
        <v>52</v>
      </c>
      <c r="B28" s="4" t="s">
        <v>325</v>
      </c>
      <c r="C28" s="8" t="e">
        <f>#REF!</f>
        <v>#REF!</v>
      </c>
      <c r="D28" t="e">
        <f t="shared" si="0"/>
        <v>#REF!</v>
      </c>
      <c r="G28" s="4"/>
      <c r="I28" s="5"/>
      <c r="J28" s="5"/>
      <c r="K28" s="5"/>
      <c r="L28" s="5"/>
    </row>
    <row r="29" spans="1:19" x14ac:dyDescent="0.2">
      <c r="A29" s="4" t="s">
        <v>91</v>
      </c>
      <c r="B29" t="s">
        <v>58</v>
      </c>
      <c r="C29" t="e">
        <f>#REF!</f>
        <v>#REF!</v>
      </c>
      <c r="D29" t="e">
        <f t="shared" si="0"/>
        <v>#REF!</v>
      </c>
      <c r="G29" s="4"/>
      <c r="I29" s="5"/>
      <c r="J29" s="5"/>
      <c r="K29" s="5"/>
      <c r="L29" s="5"/>
    </row>
    <row r="30" spans="1:19" x14ac:dyDescent="0.2">
      <c r="A30" s="4" t="s">
        <v>91</v>
      </c>
      <c r="B30" t="s">
        <v>59</v>
      </c>
      <c r="C30" t="e">
        <f>#REF!</f>
        <v>#REF!</v>
      </c>
      <c r="D30" t="e">
        <f t="shared" si="0"/>
        <v>#REF!</v>
      </c>
      <c r="G30" s="4"/>
      <c r="I30" s="5"/>
      <c r="J30" s="5"/>
      <c r="K30" s="5"/>
      <c r="L30" s="5"/>
    </row>
    <row r="31" spans="1:19" x14ac:dyDescent="0.2">
      <c r="A31" s="4" t="s">
        <v>91</v>
      </c>
      <c r="B31" t="s">
        <v>60</v>
      </c>
      <c r="C31" t="e">
        <f>ABS(#REF!)</f>
        <v>#REF!</v>
      </c>
      <c r="D31" t="e">
        <f t="shared" si="0"/>
        <v>#REF!</v>
      </c>
      <c r="G31" s="4"/>
      <c r="I31" s="5"/>
      <c r="J31" s="5"/>
      <c r="K31" s="5"/>
      <c r="L31" s="5"/>
    </row>
    <row r="32" spans="1:19" x14ac:dyDescent="0.2">
      <c r="A32" s="4" t="s">
        <v>91</v>
      </c>
      <c r="B32" t="s">
        <v>61</v>
      </c>
      <c r="C32" t="e">
        <f>-ABS(#REF!)</f>
        <v>#REF!</v>
      </c>
      <c r="D32" t="e">
        <f t="shared" si="0"/>
        <v>#REF!</v>
      </c>
      <c r="G32" s="4"/>
      <c r="I32" s="5"/>
      <c r="J32" s="5"/>
      <c r="K32" s="5"/>
      <c r="L32" s="5"/>
    </row>
    <row r="33" spans="1:12" x14ac:dyDescent="0.2">
      <c r="A33" s="4" t="s">
        <v>91</v>
      </c>
      <c r="B33" t="s">
        <v>62</v>
      </c>
      <c r="C33" t="e">
        <f>#REF!</f>
        <v>#REF!</v>
      </c>
      <c r="D33" t="e">
        <f t="shared" si="0"/>
        <v>#REF!</v>
      </c>
      <c r="G33" s="4"/>
      <c r="I33" s="5"/>
      <c r="J33" s="5"/>
      <c r="K33" s="5"/>
      <c r="L33" s="5"/>
    </row>
    <row r="34" spans="1:12" x14ac:dyDescent="0.2">
      <c r="A34" s="4" t="s">
        <v>91</v>
      </c>
      <c r="B34" t="s">
        <v>63</v>
      </c>
      <c r="C34" t="e">
        <f>#REF!</f>
        <v>#REF!</v>
      </c>
      <c r="D34" t="e">
        <f t="shared" si="0"/>
        <v>#REF!</v>
      </c>
      <c r="G34" s="4"/>
      <c r="I34" s="5"/>
      <c r="J34" s="5"/>
      <c r="K34" s="5"/>
      <c r="L34" s="5"/>
    </row>
    <row r="35" spans="1:12" x14ac:dyDescent="0.2">
      <c r="A35" s="4" t="s">
        <v>91</v>
      </c>
      <c r="B35" t="s">
        <v>92</v>
      </c>
      <c r="C35" t="e">
        <f>#REF!</f>
        <v>#REF!</v>
      </c>
      <c r="D35" t="e">
        <f t="shared" si="0"/>
        <v>#REF!</v>
      </c>
      <c r="G35" s="4"/>
      <c r="I35" s="5"/>
    </row>
    <row r="36" spans="1:12" x14ac:dyDescent="0.2">
      <c r="A36" s="4" t="s">
        <v>91</v>
      </c>
      <c r="B36" t="s">
        <v>64</v>
      </c>
      <c r="C36" t="e">
        <f>#REF!</f>
        <v>#REF!</v>
      </c>
      <c r="D36" t="e">
        <f t="shared" si="0"/>
        <v>#REF!</v>
      </c>
      <c r="G36" s="4"/>
      <c r="I36" s="5"/>
    </row>
    <row r="37" spans="1:12" x14ac:dyDescent="0.2">
      <c r="A37" s="4" t="s">
        <v>91</v>
      </c>
      <c r="B37" t="s">
        <v>65</v>
      </c>
      <c r="C37" t="e">
        <f>#REF!</f>
        <v>#REF!</v>
      </c>
      <c r="D37" t="e">
        <f t="shared" si="0"/>
        <v>#REF!</v>
      </c>
      <c r="G37" s="4"/>
      <c r="I37" s="5"/>
    </row>
    <row r="38" spans="1:12" x14ac:dyDescent="0.2">
      <c r="A38" s="4" t="s">
        <v>91</v>
      </c>
      <c r="B38" t="s">
        <v>66</v>
      </c>
      <c r="C38" t="e">
        <f>#REF!</f>
        <v>#REF!</v>
      </c>
      <c r="D38" t="e">
        <f t="shared" si="0"/>
        <v>#REF!</v>
      </c>
      <c r="G38" s="4"/>
      <c r="I38" s="5"/>
    </row>
    <row r="39" spans="1:12" x14ac:dyDescent="0.2">
      <c r="A39" s="4" t="s">
        <v>91</v>
      </c>
      <c r="B39" t="s">
        <v>67</v>
      </c>
      <c r="C39" t="e">
        <f>#REF!</f>
        <v>#REF!</v>
      </c>
      <c r="D39" t="e">
        <f t="shared" si="0"/>
        <v>#REF!</v>
      </c>
      <c r="G39" s="4"/>
      <c r="I39" s="5"/>
    </row>
    <row r="40" spans="1:12" x14ac:dyDescent="0.2">
      <c r="A40" s="4" t="s">
        <v>91</v>
      </c>
      <c r="B40" t="s">
        <v>93</v>
      </c>
      <c r="C40" t="e">
        <f>#REF!</f>
        <v>#REF!</v>
      </c>
      <c r="D40" t="e">
        <f t="shared" si="0"/>
        <v>#REF!</v>
      </c>
      <c r="G40" s="4"/>
      <c r="I40" s="5"/>
    </row>
    <row r="41" spans="1:12" x14ac:dyDescent="0.2">
      <c r="A41" s="4" t="s">
        <v>91</v>
      </c>
      <c r="B41" t="s">
        <v>68</v>
      </c>
      <c r="C41" t="e">
        <f>#REF!</f>
        <v>#REF!</v>
      </c>
      <c r="D41" t="e">
        <f t="shared" si="0"/>
        <v>#REF!</v>
      </c>
      <c r="G41" s="4"/>
      <c r="I41" s="5"/>
    </row>
    <row r="42" spans="1:12" x14ac:dyDescent="0.2">
      <c r="A42" s="4" t="s">
        <v>91</v>
      </c>
      <c r="B42" t="s">
        <v>69</v>
      </c>
      <c r="C42" t="e">
        <f>#REF!</f>
        <v>#REF!</v>
      </c>
      <c r="D42" t="e">
        <f t="shared" si="0"/>
        <v>#REF!</v>
      </c>
      <c r="G42" s="4"/>
      <c r="I42" s="5"/>
    </row>
    <row r="43" spans="1:12" x14ac:dyDescent="0.2">
      <c r="A43" s="4" t="s">
        <v>91</v>
      </c>
      <c r="B43" t="s">
        <v>70</v>
      </c>
      <c r="C43" t="e">
        <f>MAX(#REF!,C14)</f>
        <v>#REF!</v>
      </c>
      <c r="D43" t="e">
        <f t="shared" si="0"/>
        <v>#REF!</v>
      </c>
      <c r="G43" s="4"/>
      <c r="I43" s="5"/>
    </row>
    <row r="44" spans="1:12" x14ac:dyDescent="0.2">
      <c r="A44" s="4" t="s">
        <v>91</v>
      </c>
      <c r="B44" t="s">
        <v>71</v>
      </c>
      <c r="C44" s="9"/>
      <c r="D44" t="str">
        <f t="shared" si="0"/>
        <v/>
      </c>
      <c r="G44" s="4"/>
      <c r="I44" s="5"/>
    </row>
    <row r="45" spans="1:12" x14ac:dyDescent="0.2">
      <c r="A45" s="4" t="s">
        <v>91</v>
      </c>
      <c r="B45" t="s">
        <v>72</v>
      </c>
      <c r="C45" s="9"/>
      <c r="D45" t="str">
        <f t="shared" si="0"/>
        <v/>
      </c>
      <c r="G45" s="4"/>
      <c r="I45" s="5"/>
    </row>
    <row r="46" spans="1:12" x14ac:dyDescent="0.2">
      <c r="A46" s="4" t="s">
        <v>91</v>
      </c>
      <c r="B46" t="s">
        <v>73</v>
      </c>
      <c r="C46" t="e">
        <f>#REF!</f>
        <v>#REF!</v>
      </c>
      <c r="D46" t="e">
        <f t="shared" si="0"/>
        <v>#REF!</v>
      </c>
      <c r="G46" s="4"/>
      <c r="I46" s="5"/>
    </row>
    <row r="47" spans="1:12" x14ac:dyDescent="0.2">
      <c r="A47" s="4" t="s">
        <v>91</v>
      </c>
      <c r="B47" t="s">
        <v>74</v>
      </c>
      <c r="C47" t="e">
        <f>#REF!</f>
        <v>#REF!</v>
      </c>
      <c r="D47" t="e">
        <f t="shared" si="0"/>
        <v>#REF!</v>
      </c>
      <c r="G47" s="4"/>
      <c r="I47" s="5"/>
    </row>
    <row r="48" spans="1:12" x14ac:dyDescent="0.2">
      <c r="A48" s="4" t="s">
        <v>91</v>
      </c>
      <c r="B48" t="s">
        <v>75</v>
      </c>
      <c r="C48" t="e">
        <f>#REF!</f>
        <v>#REF!</v>
      </c>
      <c r="D48" t="e">
        <f t="shared" si="0"/>
        <v>#REF!</v>
      </c>
      <c r="G48" s="4"/>
      <c r="I48" s="5"/>
    </row>
    <row r="49" spans="1:9" x14ac:dyDescent="0.2">
      <c r="A49" s="4" t="s">
        <v>91</v>
      </c>
      <c r="B49" t="s">
        <v>76</v>
      </c>
      <c r="C49" t="e">
        <f>#REF!</f>
        <v>#REF!</v>
      </c>
      <c r="D49" t="e">
        <f t="shared" si="0"/>
        <v>#REF!</v>
      </c>
      <c r="G49" s="4"/>
      <c r="I49" s="5"/>
    </row>
    <row r="50" spans="1:9" x14ac:dyDescent="0.2">
      <c r="A50" s="4" t="s">
        <v>91</v>
      </c>
      <c r="B50" t="s">
        <v>77</v>
      </c>
      <c r="C50" t="e">
        <f>#REF!</f>
        <v>#REF!</v>
      </c>
      <c r="D50" t="e">
        <f t="shared" si="0"/>
        <v>#REF!</v>
      </c>
      <c r="G50" s="4"/>
      <c r="I50" s="5"/>
    </row>
    <row r="51" spans="1:9" x14ac:dyDescent="0.2">
      <c r="A51" s="4" t="s">
        <v>91</v>
      </c>
      <c r="B51" t="s">
        <v>78</v>
      </c>
      <c r="C51" t="e">
        <f>storage</f>
        <v>#NAME?</v>
      </c>
      <c r="D51" t="e">
        <f t="shared" si="0"/>
        <v>#NAME?</v>
      </c>
      <c r="G51" s="4"/>
      <c r="I51" s="5"/>
    </row>
    <row r="52" spans="1:9" x14ac:dyDescent="0.2">
      <c r="A52" s="4" t="s">
        <v>91</v>
      </c>
      <c r="B52" t="s">
        <v>374</v>
      </c>
      <c r="G52" s="4"/>
      <c r="I52" s="5"/>
    </row>
    <row r="53" spans="1:9" x14ac:dyDescent="0.2">
      <c r="A53" s="4" t="s">
        <v>91</v>
      </c>
      <c r="B53" t="s">
        <v>375</v>
      </c>
      <c r="G53" s="4"/>
      <c r="I53" s="5"/>
    </row>
    <row r="54" spans="1:9" x14ac:dyDescent="0.2">
      <c r="A54" s="4" t="s">
        <v>91</v>
      </c>
      <c r="B54" t="s">
        <v>376</v>
      </c>
      <c r="G54" s="4"/>
      <c r="I54" s="5"/>
    </row>
    <row r="55" spans="1:9" x14ac:dyDescent="0.2">
      <c r="A55" s="4" t="s">
        <v>91</v>
      </c>
      <c r="B55" t="s">
        <v>377</v>
      </c>
      <c r="G55" s="4"/>
      <c r="I55" s="5"/>
    </row>
    <row r="56" spans="1:9" x14ac:dyDescent="0.2">
      <c r="A56" s="4" t="s">
        <v>91</v>
      </c>
      <c r="B56" t="s">
        <v>378</v>
      </c>
      <c r="G56" s="4"/>
      <c r="I56" s="5"/>
    </row>
    <row r="57" spans="1:9" x14ac:dyDescent="0.2">
      <c r="A57" s="4" t="s">
        <v>91</v>
      </c>
      <c r="B57" t="s">
        <v>379</v>
      </c>
      <c r="G57" s="4"/>
      <c r="I57" s="5"/>
    </row>
    <row r="58" spans="1:9" x14ac:dyDescent="0.2">
      <c r="A58" s="4" t="s">
        <v>91</v>
      </c>
      <c r="B58" t="s">
        <v>79</v>
      </c>
      <c r="C58" t="e">
        <f>#REF!</f>
        <v>#REF!</v>
      </c>
      <c r="D58" t="e">
        <f t="shared" si="0"/>
        <v>#REF!</v>
      </c>
      <c r="G58" s="4"/>
      <c r="I58" s="5"/>
    </row>
    <row r="59" spans="1:9" x14ac:dyDescent="0.2">
      <c r="A59" s="4" t="s">
        <v>91</v>
      </c>
      <c r="B59" t="s">
        <v>80</v>
      </c>
      <c r="D59" t="str">
        <f t="shared" si="0"/>
        <v/>
      </c>
      <c r="G59" s="4"/>
      <c r="I59" s="5"/>
    </row>
    <row r="60" spans="1:9" x14ac:dyDescent="0.2">
      <c r="A60" s="4" t="s">
        <v>91</v>
      </c>
      <c r="B60" t="s">
        <v>81</v>
      </c>
      <c r="C60" t="e">
        <f>#REF!</f>
        <v>#REF!</v>
      </c>
      <c r="D60" t="e">
        <f t="shared" si="0"/>
        <v>#REF!</v>
      </c>
      <c r="G60" s="4"/>
      <c r="I60" s="5"/>
    </row>
    <row r="61" spans="1:9" x14ac:dyDescent="0.2">
      <c r="A61" s="4" t="s">
        <v>91</v>
      </c>
      <c r="B61" t="s">
        <v>82</v>
      </c>
      <c r="C61" s="6" t="e">
        <f>#REF!</f>
        <v>#REF!</v>
      </c>
      <c r="D61" s="6" t="e">
        <f t="shared" si="0"/>
        <v>#REF!</v>
      </c>
      <c r="G61" s="4"/>
      <c r="I61" s="5"/>
    </row>
    <row r="62" spans="1:9" x14ac:dyDescent="0.2">
      <c r="A62" s="4" t="s">
        <v>91</v>
      </c>
      <c r="B62" t="s">
        <v>83</v>
      </c>
      <c r="C62" t="e">
        <f>BidTerm</f>
        <v>#NAME?</v>
      </c>
      <c r="D62" t="e">
        <f t="shared" si="0"/>
        <v>#NAME?</v>
      </c>
      <c r="G62" s="4"/>
      <c r="I62" s="5"/>
    </row>
    <row r="63" spans="1:9" x14ac:dyDescent="0.2">
      <c r="A63" s="4" t="s">
        <v>91</v>
      </c>
      <c r="B63" t="s">
        <v>380</v>
      </c>
      <c r="G63" s="4"/>
      <c r="I63" s="5"/>
    </row>
    <row r="64" spans="1:9" x14ac:dyDescent="0.2">
      <c r="A64" s="4" t="s">
        <v>91</v>
      </c>
      <c r="B64" t="s">
        <v>84</v>
      </c>
      <c r="C64" t="e">
        <f>#REF!</f>
        <v>#REF!</v>
      </c>
      <c r="D64" t="e">
        <f t="shared" si="0"/>
        <v>#REF!</v>
      </c>
      <c r="G64" s="4"/>
      <c r="I64" s="5"/>
    </row>
    <row r="65" spans="1:9" x14ac:dyDescent="0.2">
      <c r="A65" s="4" t="s">
        <v>91</v>
      </c>
      <c r="B65" t="s">
        <v>85</v>
      </c>
      <c r="C65" t="s">
        <v>656</v>
      </c>
      <c r="D65" t="str">
        <f t="shared" si="0"/>
        <v>Transmission</v>
      </c>
      <c r="G65" s="4"/>
      <c r="I65" s="5"/>
    </row>
    <row r="66" spans="1:9" x14ac:dyDescent="0.2">
      <c r="A66" s="4" t="s">
        <v>91</v>
      </c>
      <c r="B66" t="s">
        <v>86</v>
      </c>
      <c r="C66" t="e">
        <f>#REF!</f>
        <v>#REF!</v>
      </c>
      <c r="D66" t="e">
        <f t="shared" si="0"/>
        <v>#REF!</v>
      </c>
      <c r="G66" s="4"/>
      <c r="I66" s="5"/>
    </row>
    <row r="67" spans="1:9" x14ac:dyDescent="0.2">
      <c r="A67" s="4" t="s">
        <v>91</v>
      </c>
      <c r="B67" t="s">
        <v>87</v>
      </c>
      <c r="C67" t="e">
        <f>#REF!</f>
        <v>#REF!</v>
      </c>
      <c r="D67" t="e">
        <f t="shared" si="0"/>
        <v>#REF!</v>
      </c>
      <c r="G67" s="4"/>
      <c r="I67" s="5"/>
    </row>
    <row r="68" spans="1:9" x14ac:dyDescent="0.2">
      <c r="A68" s="4" t="s">
        <v>91</v>
      </c>
      <c r="B68" t="s">
        <v>88</v>
      </c>
      <c r="C68" t="e">
        <f>#REF!</f>
        <v>#REF!</v>
      </c>
      <c r="D68" t="e">
        <f t="shared" si="0"/>
        <v>#REF!</v>
      </c>
      <c r="G68" s="4"/>
      <c r="I68" s="5"/>
    </row>
    <row r="69" spans="1:9" x14ac:dyDescent="0.2">
      <c r="A69" s="4" t="s">
        <v>91</v>
      </c>
      <c r="B69" t="s">
        <v>89</v>
      </c>
      <c r="C69" s="7" t="e">
        <f>#REF!</f>
        <v>#REF!</v>
      </c>
      <c r="D69" t="e">
        <f t="shared" si="0"/>
        <v>#REF!</v>
      </c>
      <c r="G69" s="4"/>
      <c r="I69" s="5"/>
    </row>
    <row r="70" spans="1:9" x14ac:dyDescent="0.2">
      <c r="A70" s="4" t="s">
        <v>91</v>
      </c>
      <c r="B70" t="s">
        <v>90</v>
      </c>
      <c r="C70" s="7" t="e">
        <f>#REF!</f>
        <v>#REF!</v>
      </c>
      <c r="D70" t="e">
        <f t="shared" si="0"/>
        <v>#REF!</v>
      </c>
      <c r="G70" s="4"/>
      <c r="I70" s="5"/>
    </row>
    <row r="71" spans="1:9" x14ac:dyDescent="0.2">
      <c r="A71" s="4" t="s">
        <v>306</v>
      </c>
      <c r="B71" s="4" t="s">
        <v>307</v>
      </c>
      <c r="C71" s="7" t="e">
        <f>#REF!</f>
        <v>#REF!</v>
      </c>
      <c r="D71" t="e">
        <f t="shared" si="0"/>
        <v>#REF!</v>
      </c>
      <c r="G71" s="4"/>
      <c r="I71" s="5"/>
    </row>
    <row r="72" spans="1:9" x14ac:dyDescent="0.2">
      <c r="A72" s="4" t="s">
        <v>306</v>
      </c>
      <c r="B72" s="4" t="s">
        <v>308</v>
      </c>
      <c r="C72" s="7"/>
      <c r="D72" t="str">
        <f t="shared" si="0"/>
        <v/>
      </c>
      <c r="G72" s="4"/>
      <c r="I72" s="5"/>
    </row>
    <row r="73" spans="1:9" x14ac:dyDescent="0.2">
      <c r="A73" s="4" t="s">
        <v>306</v>
      </c>
      <c r="B73" s="4" t="s">
        <v>309</v>
      </c>
      <c r="C73" s="7">
        <f>D1A_PricingThermals!C39</f>
        <v>0</v>
      </c>
      <c r="D73" t="str">
        <f t="shared" si="0"/>
        <v/>
      </c>
      <c r="G73" s="4"/>
      <c r="I73" s="5"/>
    </row>
    <row r="74" spans="1:9" x14ac:dyDescent="0.2">
      <c r="A74" s="4" t="s">
        <v>306</v>
      </c>
      <c r="B74" s="4" t="s">
        <v>310</v>
      </c>
      <c r="C74" s="7">
        <f>D1A_PricingThermals!C40</f>
        <v>0</v>
      </c>
      <c r="D74" t="str">
        <f t="shared" ref="D74:D139" si="1">IF(C74=0,"",C74)</f>
        <v/>
      </c>
      <c r="G74" s="4"/>
      <c r="I74" s="5"/>
    </row>
    <row r="75" spans="1:9" x14ac:dyDescent="0.2">
      <c r="A75" s="4" t="s">
        <v>306</v>
      </c>
      <c r="B75" s="4" t="s">
        <v>311</v>
      </c>
      <c r="C75" s="7">
        <f>D1A_PricingThermals!G39</f>
        <v>0</v>
      </c>
      <c r="D75" t="str">
        <f t="shared" si="1"/>
        <v/>
      </c>
      <c r="G75" s="4"/>
      <c r="I75" s="5"/>
    </row>
    <row r="76" spans="1:9" x14ac:dyDescent="0.2">
      <c r="A76" s="4" t="s">
        <v>306</v>
      </c>
      <c r="B76" s="4" t="s">
        <v>312</v>
      </c>
      <c r="C76" s="7">
        <f>D1A_PricingThermals!G40</f>
        <v>0</v>
      </c>
      <c r="D76" t="str">
        <f t="shared" si="1"/>
        <v/>
      </c>
      <c r="G76" s="4"/>
      <c r="I76" s="5"/>
    </row>
    <row r="77" spans="1:9" x14ac:dyDescent="0.2">
      <c r="A77" s="4" t="s">
        <v>306</v>
      </c>
      <c r="B77" s="4" t="s">
        <v>313</v>
      </c>
      <c r="C77" s="7">
        <f>D1A_PricingThermals!G41</f>
        <v>0</v>
      </c>
      <c r="D77" t="str">
        <f t="shared" si="1"/>
        <v/>
      </c>
      <c r="G77" s="4"/>
      <c r="I77" s="5"/>
    </row>
    <row r="78" spans="1:9" x14ac:dyDescent="0.2">
      <c r="A78" s="4" t="s">
        <v>306</v>
      </c>
      <c r="B78" s="4" t="s">
        <v>314</v>
      </c>
      <c r="C78" s="7">
        <f>D1A_PricingThermals!C41*1000</f>
        <v>0</v>
      </c>
      <c r="D78" t="str">
        <f t="shared" si="1"/>
        <v/>
      </c>
      <c r="G78" s="4"/>
      <c r="I78" s="5"/>
    </row>
    <row r="79" spans="1:9" x14ac:dyDescent="0.2">
      <c r="A79" s="4" t="s">
        <v>306</v>
      </c>
      <c r="B79" s="4" t="s">
        <v>315</v>
      </c>
      <c r="C79" s="7">
        <f>D1A_PricingThermals!G42</f>
        <v>0</v>
      </c>
      <c r="D79" t="str">
        <f t="shared" si="1"/>
        <v/>
      </c>
      <c r="G79" s="4"/>
      <c r="I79" s="5"/>
    </row>
    <row r="80" spans="1:9" x14ac:dyDescent="0.2">
      <c r="A80" s="4" t="s">
        <v>306</v>
      </c>
      <c r="B80" s="4" t="s">
        <v>382</v>
      </c>
      <c r="C80" s="7"/>
      <c r="G80" s="4"/>
      <c r="I80" s="5"/>
    </row>
    <row r="81" spans="1:9" x14ac:dyDescent="0.2">
      <c r="A81" s="4" t="s">
        <v>306</v>
      </c>
      <c r="B81" s="4" t="s">
        <v>383</v>
      </c>
      <c r="C81" s="7"/>
      <c r="G81" s="4"/>
      <c r="I81" s="5"/>
    </row>
    <row r="82" spans="1:9" x14ac:dyDescent="0.2">
      <c r="A82" s="4" t="s">
        <v>94</v>
      </c>
      <c r="B82" s="4" t="s">
        <v>95</v>
      </c>
      <c r="C82" s="5" t="e">
        <f>#REF!</f>
        <v>#REF!</v>
      </c>
      <c r="D82" t="e">
        <f t="shared" si="1"/>
        <v>#REF!</v>
      </c>
      <c r="G82" s="4"/>
      <c r="I82" s="5"/>
    </row>
    <row r="83" spans="1:9" x14ac:dyDescent="0.2">
      <c r="A83" s="4" t="s">
        <v>94</v>
      </c>
      <c r="B83" s="4" t="s">
        <v>96</v>
      </c>
      <c r="C83" s="10" t="e">
        <f>#REF!</f>
        <v>#REF!</v>
      </c>
      <c r="D83" t="e">
        <f t="shared" si="1"/>
        <v>#REF!</v>
      </c>
      <c r="G83" s="4"/>
      <c r="I83" s="5"/>
    </row>
    <row r="84" spans="1:9" x14ac:dyDescent="0.2">
      <c r="A84" s="4" t="s">
        <v>94</v>
      </c>
      <c r="B84" s="4" t="s">
        <v>97</v>
      </c>
      <c r="C84" s="11" t="e">
        <f>#REF!</f>
        <v>#REF!</v>
      </c>
      <c r="D84" t="e">
        <f t="shared" si="1"/>
        <v>#REF!</v>
      </c>
      <c r="G84" s="4"/>
      <c r="I84" s="5"/>
    </row>
    <row r="85" spans="1:9" x14ac:dyDescent="0.2">
      <c r="A85" s="4" t="s">
        <v>94</v>
      </c>
      <c r="B85" s="4" t="s">
        <v>98</v>
      </c>
      <c r="C85" s="5" t="e">
        <f>#REF!</f>
        <v>#REF!</v>
      </c>
      <c r="D85" t="e">
        <f t="shared" si="1"/>
        <v>#REF!</v>
      </c>
      <c r="G85" s="4"/>
      <c r="I85" s="5"/>
    </row>
    <row r="86" spans="1:9" x14ac:dyDescent="0.2">
      <c r="A86" s="4" t="s">
        <v>94</v>
      </c>
      <c r="B86" s="4" t="s">
        <v>99</v>
      </c>
      <c r="C86" s="11" t="e">
        <f>#REF!</f>
        <v>#REF!</v>
      </c>
      <c r="D86" t="e">
        <f t="shared" si="1"/>
        <v>#REF!</v>
      </c>
      <c r="G86" s="4"/>
      <c r="I86" s="5"/>
    </row>
    <row r="87" spans="1:9" x14ac:dyDescent="0.2">
      <c r="A87" s="4" t="s">
        <v>94</v>
      </c>
      <c r="B87" s="4" t="s">
        <v>100</v>
      </c>
      <c r="C87" s="11" t="e">
        <f>#REF!</f>
        <v>#REF!</v>
      </c>
      <c r="D87" t="e">
        <f t="shared" si="1"/>
        <v>#REF!</v>
      </c>
      <c r="G87" s="4"/>
      <c r="I87" s="5"/>
    </row>
    <row r="88" spans="1:9" x14ac:dyDescent="0.2">
      <c r="A88" s="4" t="s">
        <v>94</v>
      </c>
      <c r="B88" s="4" t="s">
        <v>101</v>
      </c>
      <c r="C88" s="11" t="e">
        <f>#REF!</f>
        <v>#REF!</v>
      </c>
      <c r="D88" t="e">
        <f t="shared" si="1"/>
        <v>#REF!</v>
      </c>
      <c r="G88" s="4"/>
      <c r="I88" s="5"/>
    </row>
    <row r="89" spans="1:9" x14ac:dyDescent="0.2">
      <c r="A89" s="4" t="s">
        <v>94</v>
      </c>
      <c r="B89" s="4" t="s">
        <v>102</v>
      </c>
      <c r="C89" s="5" t="e">
        <f>#REF!</f>
        <v>#REF!</v>
      </c>
      <c r="D89" t="e">
        <f t="shared" si="1"/>
        <v>#REF!</v>
      </c>
      <c r="G89" s="4"/>
      <c r="I89" s="5"/>
    </row>
    <row r="90" spans="1:9" x14ac:dyDescent="0.2">
      <c r="A90" s="4" t="s">
        <v>94</v>
      </c>
      <c r="B90" s="4" t="s">
        <v>103</v>
      </c>
      <c r="C90" s="11" t="e">
        <f>#REF!</f>
        <v>#REF!</v>
      </c>
      <c r="D90" t="e">
        <f t="shared" si="1"/>
        <v>#REF!</v>
      </c>
      <c r="G90" s="4"/>
      <c r="I90" s="5"/>
    </row>
    <row r="91" spans="1:9" x14ac:dyDescent="0.2">
      <c r="A91" s="4" t="s">
        <v>94</v>
      </c>
      <c r="B91" s="4" t="s">
        <v>104</v>
      </c>
      <c r="C91" s="11" t="e">
        <f>#REF!</f>
        <v>#REF!</v>
      </c>
      <c r="D91" t="e">
        <f t="shared" si="1"/>
        <v>#REF!</v>
      </c>
      <c r="G91" s="4"/>
      <c r="I91" s="5"/>
    </row>
    <row r="92" spans="1:9" x14ac:dyDescent="0.2">
      <c r="A92" s="4" t="s">
        <v>94</v>
      </c>
      <c r="B92" s="4" t="s">
        <v>105</v>
      </c>
      <c r="C92" t="e">
        <f>#REF!</f>
        <v>#REF!</v>
      </c>
      <c r="D92" t="e">
        <f t="shared" si="1"/>
        <v>#REF!</v>
      </c>
      <c r="G92" s="4"/>
      <c r="I92" s="5"/>
    </row>
    <row r="93" spans="1:9" x14ac:dyDescent="0.2">
      <c r="A93" s="4" t="s">
        <v>106</v>
      </c>
      <c r="B93" s="9" t="s">
        <v>107</v>
      </c>
      <c r="C93" s="1" t="e">
        <f>#REF!</f>
        <v>#REF!</v>
      </c>
      <c r="D93" s="6" t="e">
        <f t="shared" si="1"/>
        <v>#REF!</v>
      </c>
      <c r="G93" s="9"/>
      <c r="I93" s="5"/>
    </row>
    <row r="94" spans="1:9" x14ac:dyDescent="0.2">
      <c r="A94" s="4" t="s">
        <v>106</v>
      </c>
      <c r="B94" s="1" t="s">
        <v>108</v>
      </c>
      <c r="C94" s="1" t="e">
        <f>#REF!</f>
        <v>#REF!</v>
      </c>
      <c r="D94" s="6" t="e">
        <f t="shared" si="1"/>
        <v>#REF!</v>
      </c>
      <c r="G94" s="1"/>
      <c r="I94" s="5"/>
    </row>
    <row r="95" spans="1:9" x14ac:dyDescent="0.2">
      <c r="A95" s="4" t="s">
        <v>106</v>
      </c>
      <c r="B95" s="1" t="s">
        <v>109</v>
      </c>
      <c r="C95" s="1" t="e">
        <f>#REF!</f>
        <v>#REF!</v>
      </c>
      <c r="D95" s="6" t="e">
        <f t="shared" si="1"/>
        <v>#REF!</v>
      </c>
      <c r="G95" s="1"/>
      <c r="I95" s="5"/>
    </row>
    <row r="96" spans="1:9" x14ac:dyDescent="0.2">
      <c r="A96" s="4" t="s">
        <v>106</v>
      </c>
      <c r="B96" s="1" t="s">
        <v>110</v>
      </c>
      <c r="C96" s="1" t="e">
        <f>#REF!</f>
        <v>#REF!</v>
      </c>
      <c r="D96" s="6" t="e">
        <f t="shared" si="1"/>
        <v>#REF!</v>
      </c>
      <c r="G96" s="1"/>
      <c r="I96" s="5"/>
    </row>
    <row r="97" spans="1:9" x14ac:dyDescent="0.2">
      <c r="A97" s="4" t="s">
        <v>106</v>
      </c>
      <c r="B97" s="1" t="s">
        <v>111</v>
      </c>
      <c r="C97" s="1" t="e">
        <f>#REF!</f>
        <v>#REF!</v>
      </c>
      <c r="D97" s="6" t="e">
        <f t="shared" si="1"/>
        <v>#REF!</v>
      </c>
      <c r="G97" s="1"/>
      <c r="I97" s="5"/>
    </row>
    <row r="98" spans="1:9" x14ac:dyDescent="0.2">
      <c r="A98" s="4" t="s">
        <v>106</v>
      </c>
      <c r="B98" s="1" t="s">
        <v>112</v>
      </c>
      <c r="C98" s="1" t="e">
        <f>#REF!</f>
        <v>#REF!</v>
      </c>
      <c r="D98" s="6" t="e">
        <f t="shared" si="1"/>
        <v>#REF!</v>
      </c>
      <c r="G98" s="1"/>
      <c r="I98" s="5"/>
    </row>
    <row r="99" spans="1:9" x14ac:dyDescent="0.2">
      <c r="A99" s="4" t="s">
        <v>106</v>
      </c>
      <c r="B99" s="1" t="s">
        <v>113</v>
      </c>
      <c r="C99" s="1" t="e">
        <f>#REF!</f>
        <v>#REF!</v>
      </c>
      <c r="D99" s="6" t="e">
        <f t="shared" si="1"/>
        <v>#REF!</v>
      </c>
      <c r="G99" s="1"/>
      <c r="I99" s="5"/>
    </row>
    <row r="100" spans="1:9" x14ac:dyDescent="0.2">
      <c r="A100" s="4" t="s">
        <v>106</v>
      </c>
      <c r="B100" s="1" t="s">
        <v>114</v>
      </c>
      <c r="C100" s="1" t="e">
        <f>#REF!</f>
        <v>#REF!</v>
      </c>
      <c r="D100" s="6" t="e">
        <f t="shared" si="1"/>
        <v>#REF!</v>
      </c>
      <c r="G100" s="1"/>
      <c r="I100" s="5"/>
    </row>
    <row r="101" spans="1:9" x14ac:dyDescent="0.2">
      <c r="A101" s="4" t="s">
        <v>106</v>
      </c>
      <c r="B101" s="9" t="s">
        <v>115</v>
      </c>
      <c r="C101" s="1"/>
      <c r="D101" s="6" t="str">
        <f t="shared" si="1"/>
        <v/>
      </c>
      <c r="G101" s="9"/>
      <c r="I101" s="5"/>
    </row>
    <row r="102" spans="1:9" x14ac:dyDescent="0.2">
      <c r="A102" s="4" t="s">
        <v>106</v>
      </c>
      <c r="B102" s="1" t="s">
        <v>116</v>
      </c>
      <c r="C102" s="1" t="e">
        <f>#REF!</f>
        <v>#REF!</v>
      </c>
      <c r="D102" s="6" t="e">
        <f t="shared" si="1"/>
        <v>#REF!</v>
      </c>
      <c r="G102" s="1"/>
      <c r="I102" s="5"/>
    </row>
    <row r="103" spans="1:9" x14ac:dyDescent="0.2">
      <c r="A103" s="4" t="s">
        <v>117</v>
      </c>
      <c r="B103" s="4" t="s">
        <v>118</v>
      </c>
      <c r="C103" t="e">
        <f>#REF!</f>
        <v>#REF!</v>
      </c>
      <c r="D103" t="e">
        <f t="shared" si="1"/>
        <v>#REF!</v>
      </c>
      <c r="G103" s="4"/>
      <c r="I103" s="5"/>
    </row>
    <row r="104" spans="1:9" x14ac:dyDescent="0.2">
      <c r="A104" s="4" t="s">
        <v>117</v>
      </c>
      <c r="B104" s="4" t="s">
        <v>119</v>
      </c>
      <c r="D104" t="str">
        <f t="shared" si="1"/>
        <v/>
      </c>
      <c r="G104" s="4"/>
      <c r="I104" s="5"/>
    </row>
    <row r="105" spans="1:9" x14ac:dyDescent="0.2">
      <c r="A105" s="4" t="s">
        <v>117</v>
      </c>
      <c r="B105" s="4" t="s">
        <v>120</v>
      </c>
      <c r="D105" t="str">
        <f t="shared" si="1"/>
        <v/>
      </c>
      <c r="G105" s="4"/>
      <c r="I105" s="5"/>
    </row>
    <row r="106" spans="1:9" x14ac:dyDescent="0.2">
      <c r="A106" s="4" t="s">
        <v>117</v>
      </c>
      <c r="B106" s="4" t="s">
        <v>121</v>
      </c>
      <c r="C106" t="e">
        <f>#REF!</f>
        <v>#REF!</v>
      </c>
      <c r="D106" t="e">
        <f t="shared" si="1"/>
        <v>#REF!</v>
      </c>
      <c r="G106" s="4"/>
      <c r="I106" s="5"/>
    </row>
    <row r="107" spans="1:9" x14ac:dyDescent="0.2">
      <c r="A107" s="4" t="s">
        <v>117</v>
      </c>
      <c r="B107" s="4" t="s">
        <v>122</v>
      </c>
      <c r="D107" t="str">
        <f t="shared" si="1"/>
        <v/>
      </c>
      <c r="G107" s="4"/>
      <c r="I107" s="5"/>
    </row>
    <row r="108" spans="1:9" x14ac:dyDescent="0.2">
      <c r="A108" s="4" t="s">
        <v>117</v>
      </c>
      <c r="B108" s="4" t="s">
        <v>123</v>
      </c>
      <c r="D108" t="str">
        <f t="shared" si="1"/>
        <v/>
      </c>
      <c r="G108" s="4"/>
      <c r="I108" s="5"/>
    </row>
    <row r="109" spans="1:9" x14ac:dyDescent="0.2">
      <c r="A109" s="4" t="s">
        <v>117</v>
      </c>
      <c r="B109" s="4" t="s">
        <v>124</v>
      </c>
      <c r="D109" t="str">
        <f t="shared" si="1"/>
        <v/>
      </c>
      <c r="G109" s="4"/>
      <c r="I109" s="5"/>
    </row>
    <row r="110" spans="1:9" x14ac:dyDescent="0.2">
      <c r="A110" s="4" t="s">
        <v>117</v>
      </c>
      <c r="B110" s="4" t="s">
        <v>125</v>
      </c>
      <c r="D110" t="str">
        <f t="shared" si="1"/>
        <v/>
      </c>
      <c r="G110" s="4"/>
      <c r="I110" s="5"/>
    </row>
    <row r="111" spans="1:9" x14ac:dyDescent="0.2">
      <c r="A111" s="4" t="s">
        <v>117</v>
      </c>
      <c r="B111" s="4" t="s">
        <v>126</v>
      </c>
      <c r="D111" t="str">
        <f t="shared" si="1"/>
        <v/>
      </c>
      <c r="G111" s="4"/>
      <c r="I111" s="5"/>
    </row>
    <row r="112" spans="1:9" x14ac:dyDescent="0.2">
      <c r="A112" s="4" t="s">
        <v>117</v>
      </c>
      <c r="B112" s="4" t="s">
        <v>127</v>
      </c>
      <c r="D112" t="str">
        <f t="shared" si="1"/>
        <v/>
      </c>
      <c r="G112" s="4"/>
      <c r="I112" s="5"/>
    </row>
    <row r="113" spans="1:9" x14ac:dyDescent="0.2">
      <c r="A113" s="4" t="s">
        <v>117</v>
      </c>
      <c r="B113" s="4" t="s">
        <v>128</v>
      </c>
      <c r="D113" t="str">
        <f t="shared" si="1"/>
        <v/>
      </c>
      <c r="G113" s="4"/>
      <c r="I113" s="5"/>
    </row>
    <row r="114" spans="1:9" x14ac:dyDescent="0.2">
      <c r="A114" s="4" t="s">
        <v>117</v>
      </c>
      <c r="B114" s="4" t="s">
        <v>129</v>
      </c>
      <c r="D114" t="str">
        <f t="shared" si="1"/>
        <v/>
      </c>
      <c r="G114" s="4"/>
      <c r="I114" s="5"/>
    </row>
    <row r="115" spans="1:9" x14ac:dyDescent="0.2">
      <c r="A115" s="4" t="s">
        <v>117</v>
      </c>
      <c r="B115" s="4" t="s">
        <v>130</v>
      </c>
      <c r="D115" t="str">
        <f t="shared" si="1"/>
        <v/>
      </c>
      <c r="G115" s="4"/>
      <c r="I115" s="5"/>
    </row>
    <row r="116" spans="1:9" x14ac:dyDescent="0.2">
      <c r="A116" s="4" t="s">
        <v>117</v>
      </c>
      <c r="B116" s="4" t="s">
        <v>131</v>
      </c>
      <c r="D116" t="str">
        <f t="shared" si="1"/>
        <v/>
      </c>
      <c r="G116" s="4"/>
      <c r="I116" s="5"/>
    </row>
    <row r="117" spans="1:9" x14ac:dyDescent="0.2">
      <c r="A117" s="4" t="s">
        <v>117</v>
      </c>
      <c r="B117" s="4" t="s">
        <v>132</v>
      </c>
      <c r="D117" t="str">
        <f t="shared" si="1"/>
        <v/>
      </c>
      <c r="G117" s="4"/>
      <c r="I117" s="5"/>
    </row>
    <row r="118" spans="1:9" x14ac:dyDescent="0.2">
      <c r="A118" s="4" t="s">
        <v>117</v>
      </c>
      <c r="B118" s="4" t="s">
        <v>133</v>
      </c>
      <c r="D118" t="str">
        <f t="shared" si="1"/>
        <v/>
      </c>
      <c r="G118" s="4"/>
      <c r="I118" s="5"/>
    </row>
    <row r="119" spans="1:9" x14ac:dyDescent="0.2">
      <c r="A119" s="4" t="s">
        <v>117</v>
      </c>
      <c r="B119" s="4" t="s">
        <v>134</v>
      </c>
      <c r="D119" t="str">
        <f t="shared" si="1"/>
        <v/>
      </c>
      <c r="G119" s="4"/>
      <c r="I119" s="5"/>
    </row>
    <row r="120" spans="1:9" x14ac:dyDescent="0.2">
      <c r="A120" s="4" t="s">
        <v>117</v>
      </c>
      <c r="B120" s="4" t="s">
        <v>135</v>
      </c>
      <c r="D120" t="str">
        <f t="shared" si="1"/>
        <v/>
      </c>
      <c r="G120" s="4"/>
      <c r="I120" s="5"/>
    </row>
    <row r="121" spans="1:9" x14ac:dyDescent="0.2">
      <c r="A121" s="4" t="s">
        <v>117</v>
      </c>
      <c r="B121" s="4" t="s">
        <v>136</v>
      </c>
      <c r="D121" t="str">
        <f t="shared" si="1"/>
        <v/>
      </c>
      <c r="G121" s="4"/>
      <c r="I121" s="5"/>
    </row>
    <row r="122" spans="1:9" x14ac:dyDescent="0.2">
      <c r="A122" s="4" t="s">
        <v>117</v>
      </c>
      <c r="B122" s="4" t="s">
        <v>137</v>
      </c>
      <c r="D122" t="str">
        <f t="shared" si="1"/>
        <v/>
      </c>
      <c r="G122" s="4"/>
      <c r="I122" s="5"/>
    </row>
    <row r="123" spans="1:9" x14ac:dyDescent="0.2">
      <c r="A123" s="4" t="s">
        <v>117</v>
      </c>
      <c r="B123" s="4" t="s">
        <v>138</v>
      </c>
      <c r="D123" t="str">
        <f t="shared" si="1"/>
        <v/>
      </c>
      <c r="G123" s="4"/>
      <c r="I123" s="5"/>
    </row>
    <row r="124" spans="1:9" x14ac:dyDescent="0.2">
      <c r="A124" s="4" t="s">
        <v>117</v>
      </c>
      <c r="B124" s="4" t="s">
        <v>139</v>
      </c>
      <c r="D124" t="str">
        <f t="shared" si="1"/>
        <v/>
      </c>
      <c r="G124" s="4"/>
      <c r="I124" s="5"/>
    </row>
    <row r="125" spans="1:9" x14ac:dyDescent="0.2">
      <c r="A125" s="4" t="s">
        <v>117</v>
      </c>
      <c r="B125" s="4" t="s">
        <v>140</v>
      </c>
      <c r="D125" t="str">
        <f t="shared" si="1"/>
        <v/>
      </c>
      <c r="G125" s="4"/>
      <c r="I125" s="5"/>
    </row>
    <row r="126" spans="1:9" x14ac:dyDescent="0.2">
      <c r="A126" s="4" t="s">
        <v>117</v>
      </c>
      <c r="B126" s="4" t="s">
        <v>141</v>
      </c>
      <c r="D126" t="str">
        <f t="shared" si="1"/>
        <v/>
      </c>
      <c r="G126" s="4"/>
      <c r="I126" s="5"/>
    </row>
    <row r="127" spans="1:9" x14ac:dyDescent="0.2">
      <c r="A127" s="4" t="s">
        <v>117</v>
      </c>
      <c r="B127" s="4" t="s">
        <v>142</v>
      </c>
      <c r="D127" t="str">
        <f t="shared" si="1"/>
        <v/>
      </c>
      <c r="G127" s="4"/>
      <c r="I127" s="5"/>
    </row>
    <row r="128" spans="1:9" x14ac:dyDescent="0.2">
      <c r="A128" s="4" t="s">
        <v>117</v>
      </c>
      <c r="B128" s="4" t="s">
        <v>143</v>
      </c>
      <c r="D128" t="str">
        <f t="shared" si="1"/>
        <v/>
      </c>
      <c r="G128" s="4"/>
      <c r="I128" s="5"/>
    </row>
    <row r="129" spans="1:9" x14ac:dyDescent="0.2">
      <c r="A129" s="4" t="s">
        <v>117</v>
      </c>
      <c r="B129" s="4" t="s">
        <v>144</v>
      </c>
      <c r="D129" t="str">
        <f t="shared" si="1"/>
        <v/>
      </c>
      <c r="G129" s="4"/>
      <c r="I129" s="5"/>
    </row>
    <row r="130" spans="1:9" x14ac:dyDescent="0.2">
      <c r="A130" s="4" t="s">
        <v>117</v>
      </c>
      <c r="B130" s="4" t="s">
        <v>145</v>
      </c>
      <c r="D130" t="str">
        <f t="shared" si="1"/>
        <v/>
      </c>
      <c r="G130" s="4"/>
      <c r="I130" s="5"/>
    </row>
    <row r="131" spans="1:9" x14ac:dyDescent="0.2">
      <c r="A131" s="4" t="s">
        <v>117</v>
      </c>
      <c r="B131" s="4" t="s">
        <v>146</v>
      </c>
      <c r="D131" t="str">
        <f t="shared" si="1"/>
        <v/>
      </c>
      <c r="G131" s="4"/>
    </row>
    <row r="132" spans="1:9" x14ac:dyDescent="0.2">
      <c r="A132" s="4" t="s">
        <v>117</v>
      </c>
      <c r="B132" s="4" t="s">
        <v>147</v>
      </c>
      <c r="D132" t="str">
        <f t="shared" si="1"/>
        <v/>
      </c>
      <c r="G132" s="4"/>
    </row>
    <row r="133" spans="1:9" x14ac:dyDescent="0.2">
      <c r="A133" s="4" t="s">
        <v>117</v>
      </c>
      <c r="B133" s="4" t="s">
        <v>148</v>
      </c>
      <c r="D133" t="str">
        <f t="shared" si="1"/>
        <v/>
      </c>
      <c r="G133" s="4"/>
    </row>
    <row r="134" spans="1:9" x14ac:dyDescent="0.2">
      <c r="A134" s="4" t="s">
        <v>117</v>
      </c>
      <c r="B134" s="4" t="s">
        <v>149</v>
      </c>
      <c r="D134" t="str">
        <f t="shared" si="1"/>
        <v/>
      </c>
      <c r="G134" s="4"/>
    </row>
    <row r="135" spans="1:9" x14ac:dyDescent="0.2">
      <c r="A135" s="4" t="s">
        <v>117</v>
      </c>
      <c r="B135" s="4" t="s">
        <v>150</v>
      </c>
      <c r="D135" t="str">
        <f t="shared" si="1"/>
        <v/>
      </c>
      <c r="G135" s="4"/>
    </row>
    <row r="136" spans="1:9" x14ac:dyDescent="0.2">
      <c r="A136" s="4" t="s">
        <v>117</v>
      </c>
      <c r="B136" s="4" t="s">
        <v>151</v>
      </c>
      <c r="D136" t="str">
        <f t="shared" si="1"/>
        <v/>
      </c>
      <c r="G136" s="4"/>
    </row>
    <row r="137" spans="1:9" x14ac:dyDescent="0.2">
      <c r="A137" s="4" t="s">
        <v>117</v>
      </c>
      <c r="B137" s="4" t="s">
        <v>152</v>
      </c>
      <c r="D137" t="str">
        <f t="shared" si="1"/>
        <v/>
      </c>
      <c r="G137" s="4"/>
    </row>
    <row r="138" spans="1:9" x14ac:dyDescent="0.2">
      <c r="A138" s="4" t="s">
        <v>117</v>
      </c>
      <c r="B138" s="4" t="s">
        <v>153</v>
      </c>
      <c r="D138" t="str">
        <f t="shared" si="1"/>
        <v/>
      </c>
      <c r="G138" s="4"/>
    </row>
    <row r="139" spans="1:9" x14ac:dyDescent="0.2">
      <c r="A139" s="4" t="s">
        <v>117</v>
      </c>
      <c r="B139" s="4" t="s">
        <v>154</v>
      </c>
      <c r="D139" t="str">
        <f t="shared" si="1"/>
        <v/>
      </c>
      <c r="G139" s="4"/>
    </row>
    <row r="140" spans="1:9" x14ac:dyDescent="0.2">
      <c r="A140" s="4" t="s">
        <v>117</v>
      </c>
      <c r="B140" s="4" t="s">
        <v>155</v>
      </c>
      <c r="D140" t="str">
        <f t="shared" ref="D140:D242" si="2">IF(C140=0,"",C140)</f>
        <v/>
      </c>
      <c r="G140" s="4"/>
    </row>
    <row r="141" spans="1:9" x14ac:dyDescent="0.2">
      <c r="A141" s="4" t="s">
        <v>117</v>
      </c>
      <c r="B141" s="4" t="s">
        <v>156</v>
      </c>
      <c r="D141" t="str">
        <f t="shared" si="2"/>
        <v/>
      </c>
      <c r="G141" s="4"/>
    </row>
    <row r="142" spans="1:9" x14ac:dyDescent="0.2">
      <c r="A142" s="4" t="s">
        <v>117</v>
      </c>
      <c r="B142" s="4" t="s">
        <v>157</v>
      </c>
      <c r="D142" t="str">
        <f t="shared" si="2"/>
        <v/>
      </c>
      <c r="G142" s="4"/>
    </row>
    <row r="143" spans="1:9" x14ac:dyDescent="0.2">
      <c r="A143" s="4" t="s">
        <v>117</v>
      </c>
      <c r="B143" s="4" t="s">
        <v>158</v>
      </c>
      <c r="D143" t="str">
        <f t="shared" si="2"/>
        <v/>
      </c>
      <c r="G143" s="4"/>
    </row>
    <row r="144" spans="1:9" x14ac:dyDescent="0.2">
      <c r="A144" s="4" t="s">
        <v>117</v>
      </c>
      <c r="B144" s="4" t="s">
        <v>159</v>
      </c>
      <c r="D144" t="str">
        <f t="shared" si="2"/>
        <v/>
      </c>
      <c r="G144" s="4"/>
    </row>
    <row r="145" spans="1:7" x14ac:dyDescent="0.2">
      <c r="A145" s="4" t="s">
        <v>117</v>
      </c>
      <c r="B145" s="4" t="s">
        <v>160</v>
      </c>
      <c r="D145" t="str">
        <f t="shared" si="2"/>
        <v/>
      </c>
      <c r="G145" s="4"/>
    </row>
    <row r="146" spans="1:7" x14ac:dyDescent="0.2">
      <c r="A146" s="4" t="s">
        <v>117</v>
      </c>
      <c r="B146" s="4" t="s">
        <v>161</v>
      </c>
      <c r="D146" t="str">
        <f t="shared" si="2"/>
        <v/>
      </c>
      <c r="G146" s="4"/>
    </row>
    <row r="147" spans="1:7" x14ac:dyDescent="0.2">
      <c r="A147" s="4" t="s">
        <v>117</v>
      </c>
      <c r="B147" s="4" t="s">
        <v>162</v>
      </c>
      <c r="D147" t="str">
        <f t="shared" si="2"/>
        <v/>
      </c>
      <c r="G147" s="4"/>
    </row>
    <row r="148" spans="1:7" x14ac:dyDescent="0.2">
      <c r="A148" s="4" t="s">
        <v>117</v>
      </c>
      <c r="B148" t="s">
        <v>163</v>
      </c>
      <c r="D148" t="str">
        <f t="shared" si="2"/>
        <v/>
      </c>
    </row>
    <row r="149" spans="1:7" x14ac:dyDescent="0.2">
      <c r="A149" s="4" t="s">
        <v>117</v>
      </c>
      <c r="B149" t="s">
        <v>164</v>
      </c>
      <c r="D149" t="str">
        <f t="shared" si="2"/>
        <v/>
      </c>
    </row>
    <row r="150" spans="1:7" x14ac:dyDescent="0.2">
      <c r="A150" s="4" t="s">
        <v>117</v>
      </c>
      <c r="B150" t="s">
        <v>165</v>
      </c>
      <c r="D150" t="str">
        <f t="shared" si="2"/>
        <v/>
      </c>
    </row>
    <row r="151" spans="1:7" x14ac:dyDescent="0.2">
      <c r="A151" s="4" t="s">
        <v>117</v>
      </c>
      <c r="B151" t="s">
        <v>166</v>
      </c>
      <c r="D151" t="str">
        <f t="shared" si="2"/>
        <v/>
      </c>
    </row>
    <row r="152" spans="1:7" x14ac:dyDescent="0.2">
      <c r="A152" s="4" t="s">
        <v>117</v>
      </c>
      <c r="B152" t="s">
        <v>167</v>
      </c>
      <c r="D152" t="str">
        <f t="shared" si="2"/>
        <v/>
      </c>
    </row>
    <row r="153" spans="1:7" x14ac:dyDescent="0.2">
      <c r="A153" s="4" t="s">
        <v>117</v>
      </c>
      <c r="B153" t="s">
        <v>168</v>
      </c>
      <c r="D153" t="str">
        <f t="shared" si="2"/>
        <v/>
      </c>
    </row>
    <row r="154" spans="1:7" x14ac:dyDescent="0.2">
      <c r="A154" s="4" t="s">
        <v>117</v>
      </c>
      <c r="B154" t="s">
        <v>169</v>
      </c>
      <c r="D154" t="str">
        <f t="shared" si="2"/>
        <v/>
      </c>
    </row>
    <row r="155" spans="1:7" x14ac:dyDescent="0.2">
      <c r="A155" s="4" t="s">
        <v>117</v>
      </c>
      <c r="B155" t="s">
        <v>170</v>
      </c>
      <c r="D155" t="str">
        <f t="shared" si="2"/>
        <v/>
      </c>
    </row>
    <row r="156" spans="1:7" x14ac:dyDescent="0.2">
      <c r="A156" s="4" t="s">
        <v>117</v>
      </c>
      <c r="B156" t="s">
        <v>171</v>
      </c>
      <c r="C156" t="e">
        <f>#REF!</f>
        <v>#REF!</v>
      </c>
      <c r="D156" t="e">
        <f t="shared" si="2"/>
        <v>#REF!</v>
      </c>
    </row>
    <row r="157" spans="1:7" x14ac:dyDescent="0.2">
      <c r="A157" s="4" t="s">
        <v>117</v>
      </c>
      <c r="B157" t="s">
        <v>172</v>
      </c>
      <c r="C157" t="e">
        <f>#REF!</f>
        <v>#REF!</v>
      </c>
      <c r="D157" t="e">
        <f t="shared" si="2"/>
        <v>#REF!</v>
      </c>
    </row>
    <row r="158" spans="1:7" x14ac:dyDescent="0.2">
      <c r="A158" s="4" t="s">
        <v>117</v>
      </c>
      <c r="B158" t="s">
        <v>173</v>
      </c>
      <c r="C158" t="e">
        <f>#REF!</f>
        <v>#REF!</v>
      </c>
      <c r="D158" t="e">
        <f t="shared" si="2"/>
        <v>#REF!</v>
      </c>
    </row>
    <row r="159" spans="1:7" x14ac:dyDescent="0.2">
      <c r="A159" s="4" t="s">
        <v>117</v>
      </c>
      <c r="B159" t="s">
        <v>174</v>
      </c>
      <c r="C159" t="e">
        <f>#REF!</f>
        <v>#REF!</v>
      </c>
      <c r="D159" t="e">
        <f t="shared" si="2"/>
        <v>#REF!</v>
      </c>
    </row>
    <row r="160" spans="1:7" x14ac:dyDescent="0.2">
      <c r="A160" s="4" t="s">
        <v>117</v>
      </c>
      <c r="B160" t="s">
        <v>175</v>
      </c>
      <c r="C160" t="e">
        <f>#REF!</f>
        <v>#REF!</v>
      </c>
      <c r="D160" t="e">
        <f t="shared" si="2"/>
        <v>#REF!</v>
      </c>
    </row>
    <row r="161" spans="1:4" x14ac:dyDescent="0.2">
      <c r="A161" s="4" t="s">
        <v>117</v>
      </c>
      <c r="B161" t="s">
        <v>176</v>
      </c>
      <c r="C161" t="e">
        <f>#REF!</f>
        <v>#REF!</v>
      </c>
      <c r="D161" t="e">
        <f t="shared" si="2"/>
        <v>#REF!</v>
      </c>
    </row>
    <row r="162" spans="1:4" x14ac:dyDescent="0.2">
      <c r="A162" s="4" t="s">
        <v>117</v>
      </c>
      <c r="B162" t="s">
        <v>177</v>
      </c>
      <c r="C162" t="e">
        <f>#REF!</f>
        <v>#REF!</v>
      </c>
      <c r="D162" t="e">
        <f t="shared" si="2"/>
        <v>#REF!</v>
      </c>
    </row>
    <row r="163" spans="1:4" x14ac:dyDescent="0.2">
      <c r="A163" s="4" t="s">
        <v>117</v>
      </c>
      <c r="B163" t="s">
        <v>178</v>
      </c>
      <c r="C163" t="e">
        <f>#REF!</f>
        <v>#REF!</v>
      </c>
      <c r="D163" t="e">
        <f t="shared" si="2"/>
        <v>#REF!</v>
      </c>
    </row>
    <row r="164" spans="1:4" x14ac:dyDescent="0.2">
      <c r="A164" s="4" t="s">
        <v>117</v>
      </c>
      <c r="B164" t="s">
        <v>179</v>
      </c>
      <c r="C164" t="e">
        <f>#REF!</f>
        <v>#REF!</v>
      </c>
      <c r="D164" t="e">
        <f t="shared" si="2"/>
        <v>#REF!</v>
      </c>
    </row>
    <row r="165" spans="1:4" x14ac:dyDescent="0.2">
      <c r="A165" s="4" t="s">
        <v>117</v>
      </c>
      <c r="B165" t="s">
        <v>180</v>
      </c>
      <c r="C165" t="e">
        <f>#REF!</f>
        <v>#REF!</v>
      </c>
      <c r="D165" t="e">
        <f t="shared" si="2"/>
        <v>#REF!</v>
      </c>
    </row>
    <row r="166" spans="1:4" x14ac:dyDescent="0.2">
      <c r="A166" s="4" t="s">
        <v>117</v>
      </c>
      <c r="B166" t="s">
        <v>181</v>
      </c>
      <c r="C166" t="e">
        <f>#REF!</f>
        <v>#REF!</v>
      </c>
      <c r="D166" t="e">
        <f t="shared" si="2"/>
        <v>#REF!</v>
      </c>
    </row>
    <row r="167" spans="1:4" x14ac:dyDescent="0.2">
      <c r="A167" s="4" t="s">
        <v>117</v>
      </c>
      <c r="B167" t="s">
        <v>182</v>
      </c>
      <c r="C167" t="e">
        <f>#REF!</f>
        <v>#REF!</v>
      </c>
      <c r="D167" t="e">
        <f t="shared" si="2"/>
        <v>#REF!</v>
      </c>
    </row>
    <row r="168" spans="1:4" x14ac:dyDescent="0.2">
      <c r="A168" s="4" t="s">
        <v>117</v>
      </c>
      <c r="B168" t="s">
        <v>183</v>
      </c>
      <c r="C168" t="e">
        <f>#REF!</f>
        <v>#REF!</v>
      </c>
      <c r="D168" t="e">
        <f t="shared" si="2"/>
        <v>#REF!</v>
      </c>
    </row>
    <row r="169" spans="1:4" x14ac:dyDescent="0.2">
      <c r="A169" s="4" t="s">
        <v>117</v>
      </c>
      <c r="B169" t="s">
        <v>184</v>
      </c>
      <c r="C169" t="e">
        <f>#REF!</f>
        <v>#REF!</v>
      </c>
      <c r="D169" t="e">
        <f t="shared" si="2"/>
        <v>#REF!</v>
      </c>
    </row>
    <row r="170" spans="1:4" x14ac:dyDescent="0.2">
      <c r="A170" s="4" t="s">
        <v>117</v>
      </c>
      <c r="B170" t="s">
        <v>185</v>
      </c>
      <c r="C170" t="e">
        <f>#REF!</f>
        <v>#REF!</v>
      </c>
      <c r="D170" t="e">
        <f t="shared" si="2"/>
        <v>#REF!</v>
      </c>
    </row>
    <row r="171" spans="1:4" x14ac:dyDescent="0.2">
      <c r="A171" s="4" t="s">
        <v>117</v>
      </c>
      <c r="B171" t="s">
        <v>186</v>
      </c>
      <c r="C171" t="e">
        <f>#REF!</f>
        <v>#REF!</v>
      </c>
      <c r="D171" t="e">
        <f t="shared" si="2"/>
        <v>#REF!</v>
      </c>
    </row>
    <row r="172" spans="1:4" x14ac:dyDescent="0.2">
      <c r="A172" s="4" t="s">
        <v>117</v>
      </c>
      <c r="B172" t="s">
        <v>187</v>
      </c>
      <c r="C172" t="e">
        <f>#REF!</f>
        <v>#REF!</v>
      </c>
      <c r="D172" t="e">
        <f t="shared" si="2"/>
        <v>#REF!</v>
      </c>
    </row>
    <row r="173" spans="1:4" x14ac:dyDescent="0.2">
      <c r="A173" s="4" t="s">
        <v>117</v>
      </c>
      <c r="B173" t="s">
        <v>327</v>
      </c>
      <c r="C173" t="e">
        <f>#REF!</f>
        <v>#REF!</v>
      </c>
      <c r="D173" t="e">
        <f t="shared" si="2"/>
        <v>#REF!</v>
      </c>
    </row>
    <row r="174" spans="1:4" x14ac:dyDescent="0.2">
      <c r="A174" s="4" t="s">
        <v>117</v>
      </c>
      <c r="B174" t="s">
        <v>328</v>
      </c>
      <c r="C174" t="e">
        <f>#REF!</f>
        <v>#REF!</v>
      </c>
      <c r="D174" t="e">
        <f t="shared" si="2"/>
        <v>#REF!</v>
      </c>
    </row>
    <row r="175" spans="1:4" x14ac:dyDescent="0.2">
      <c r="A175" s="4" t="s">
        <v>117</v>
      </c>
      <c r="B175" t="s">
        <v>188</v>
      </c>
      <c r="C175" t="e">
        <f>#REF!</f>
        <v>#REF!</v>
      </c>
      <c r="D175" t="e">
        <f t="shared" si="2"/>
        <v>#REF!</v>
      </c>
    </row>
    <row r="176" spans="1:4" x14ac:dyDescent="0.2">
      <c r="A176" s="4" t="s">
        <v>117</v>
      </c>
      <c r="B176" t="s">
        <v>189</v>
      </c>
      <c r="C176" t="e">
        <f>#REF!</f>
        <v>#REF!</v>
      </c>
      <c r="D176" t="e">
        <f t="shared" si="2"/>
        <v>#REF!</v>
      </c>
    </row>
    <row r="177" spans="1:4" x14ac:dyDescent="0.2">
      <c r="A177" s="4" t="s">
        <v>117</v>
      </c>
      <c r="B177" t="s">
        <v>329</v>
      </c>
      <c r="C177" t="e">
        <f>#REF!</f>
        <v>#REF!</v>
      </c>
      <c r="D177" t="e">
        <f t="shared" si="2"/>
        <v>#REF!</v>
      </c>
    </row>
    <row r="178" spans="1:4" x14ac:dyDescent="0.2">
      <c r="A178" s="4" t="s">
        <v>117</v>
      </c>
      <c r="B178" t="s">
        <v>330</v>
      </c>
      <c r="C178" t="e">
        <f>#REF!</f>
        <v>#REF!</v>
      </c>
      <c r="D178" t="e">
        <f t="shared" si="2"/>
        <v>#REF!</v>
      </c>
    </row>
    <row r="179" spans="1:4" x14ac:dyDescent="0.2">
      <c r="A179" s="4" t="s">
        <v>117</v>
      </c>
      <c r="B179" t="s">
        <v>331</v>
      </c>
      <c r="C179" t="e">
        <f>#REF!</f>
        <v>#REF!</v>
      </c>
      <c r="D179" t="e">
        <f t="shared" si="2"/>
        <v>#REF!</v>
      </c>
    </row>
    <row r="180" spans="1:4" x14ac:dyDescent="0.2">
      <c r="A180" s="4" t="s">
        <v>117</v>
      </c>
      <c r="B180" t="s">
        <v>332</v>
      </c>
      <c r="C180" t="e">
        <f>#REF!</f>
        <v>#REF!</v>
      </c>
      <c r="D180" t="e">
        <f t="shared" si="2"/>
        <v>#REF!</v>
      </c>
    </row>
    <row r="181" spans="1:4" x14ac:dyDescent="0.2">
      <c r="A181" s="4" t="s">
        <v>117</v>
      </c>
      <c r="B181" t="s">
        <v>333</v>
      </c>
      <c r="C181" t="e">
        <f>#REF!</f>
        <v>#REF!</v>
      </c>
      <c r="D181" t="e">
        <f t="shared" si="2"/>
        <v>#REF!</v>
      </c>
    </row>
    <row r="182" spans="1:4" x14ac:dyDescent="0.2">
      <c r="A182" s="4" t="s">
        <v>117</v>
      </c>
      <c r="B182" t="s">
        <v>334</v>
      </c>
      <c r="C182" t="e">
        <f>#REF!</f>
        <v>#REF!</v>
      </c>
      <c r="D182" t="e">
        <f t="shared" si="2"/>
        <v>#REF!</v>
      </c>
    </row>
    <row r="183" spans="1:4" x14ac:dyDescent="0.2">
      <c r="A183" s="4" t="s">
        <v>117</v>
      </c>
      <c r="B183" t="s">
        <v>335</v>
      </c>
      <c r="C183" t="e">
        <f>#REF!</f>
        <v>#REF!</v>
      </c>
      <c r="D183" t="e">
        <f t="shared" si="2"/>
        <v>#REF!</v>
      </c>
    </row>
    <row r="184" spans="1:4" x14ac:dyDescent="0.2">
      <c r="A184" s="4" t="s">
        <v>117</v>
      </c>
      <c r="B184" t="s">
        <v>336</v>
      </c>
      <c r="C184" s="12" t="e">
        <f>#REF!</f>
        <v>#REF!</v>
      </c>
      <c r="D184" t="e">
        <f t="shared" si="2"/>
        <v>#REF!</v>
      </c>
    </row>
    <row r="185" spans="1:4" x14ac:dyDescent="0.2">
      <c r="A185" s="4" t="s">
        <v>117</v>
      </c>
      <c r="B185" t="s">
        <v>337</v>
      </c>
      <c r="C185" s="12" t="e">
        <f>#REF!</f>
        <v>#REF!</v>
      </c>
      <c r="D185" t="e">
        <f t="shared" si="2"/>
        <v>#REF!</v>
      </c>
    </row>
    <row r="186" spans="1:4" x14ac:dyDescent="0.2">
      <c r="A186" s="4" t="s">
        <v>117</v>
      </c>
      <c r="B186" t="s">
        <v>338</v>
      </c>
      <c r="C186" s="12" t="e">
        <f>#REF!</f>
        <v>#REF!</v>
      </c>
      <c r="D186" t="e">
        <f t="shared" si="2"/>
        <v>#REF!</v>
      </c>
    </row>
    <row r="187" spans="1:4" x14ac:dyDescent="0.2">
      <c r="A187" s="4" t="s">
        <v>117</v>
      </c>
      <c r="B187" t="s">
        <v>339</v>
      </c>
      <c r="C187" s="12" t="e">
        <f>#REF!</f>
        <v>#REF!</v>
      </c>
      <c r="D187" t="e">
        <f t="shared" si="2"/>
        <v>#REF!</v>
      </c>
    </row>
    <row r="188" spans="1:4" x14ac:dyDescent="0.2">
      <c r="A188" s="4" t="s">
        <v>117</v>
      </c>
      <c r="B188" t="s">
        <v>340</v>
      </c>
      <c r="C188" s="12" t="e">
        <f>#REF!</f>
        <v>#REF!</v>
      </c>
      <c r="D188" t="e">
        <f t="shared" si="2"/>
        <v>#REF!</v>
      </c>
    </row>
    <row r="189" spans="1:4" x14ac:dyDescent="0.2">
      <c r="A189" s="4" t="s">
        <v>117</v>
      </c>
      <c r="B189" t="s">
        <v>341</v>
      </c>
      <c r="C189" s="12" t="e">
        <f>#REF!</f>
        <v>#REF!</v>
      </c>
      <c r="D189" t="e">
        <f t="shared" si="2"/>
        <v>#REF!</v>
      </c>
    </row>
    <row r="190" spans="1:4" x14ac:dyDescent="0.2">
      <c r="A190" s="4" t="s">
        <v>117</v>
      </c>
      <c r="B190" t="s">
        <v>342</v>
      </c>
      <c r="C190" s="12" t="e">
        <f>#REF!</f>
        <v>#REF!</v>
      </c>
      <c r="D190" t="e">
        <f t="shared" si="2"/>
        <v>#REF!</v>
      </c>
    </row>
    <row r="191" spans="1:4" x14ac:dyDescent="0.2">
      <c r="A191" s="4" t="s">
        <v>117</v>
      </c>
      <c r="B191" t="s">
        <v>355</v>
      </c>
      <c r="C191" t="e">
        <f>#REF!</f>
        <v>#REF!</v>
      </c>
      <c r="D191" t="e">
        <f t="shared" si="2"/>
        <v>#REF!</v>
      </c>
    </row>
    <row r="192" spans="1:4" x14ac:dyDescent="0.2">
      <c r="A192" s="4" t="s">
        <v>117</v>
      </c>
      <c r="B192" t="s">
        <v>356</v>
      </c>
      <c r="C192" t="e">
        <f>#REF!</f>
        <v>#REF!</v>
      </c>
      <c r="D192" t="e">
        <f t="shared" si="2"/>
        <v>#REF!</v>
      </c>
    </row>
    <row r="193" spans="1:4" x14ac:dyDescent="0.2">
      <c r="A193" s="4" t="s">
        <v>117</v>
      </c>
      <c r="B193" t="s">
        <v>343</v>
      </c>
      <c r="C193" t="e">
        <f>#REF!</f>
        <v>#REF!</v>
      </c>
      <c r="D193" t="e">
        <f t="shared" si="2"/>
        <v>#REF!</v>
      </c>
    </row>
    <row r="194" spans="1:4" x14ac:dyDescent="0.2">
      <c r="A194" s="4" t="s">
        <v>117</v>
      </c>
      <c r="B194" t="s">
        <v>344</v>
      </c>
      <c r="C194" t="e">
        <f>#REF!</f>
        <v>#REF!</v>
      </c>
      <c r="D194" t="e">
        <f t="shared" si="2"/>
        <v>#REF!</v>
      </c>
    </row>
    <row r="195" spans="1:4" x14ac:dyDescent="0.2">
      <c r="A195" s="4" t="s">
        <v>117</v>
      </c>
      <c r="B195" t="s">
        <v>345</v>
      </c>
      <c r="C195" t="e">
        <f>#REF!</f>
        <v>#REF!</v>
      </c>
      <c r="D195" t="e">
        <f t="shared" si="2"/>
        <v>#REF!</v>
      </c>
    </row>
    <row r="196" spans="1:4" x14ac:dyDescent="0.2">
      <c r="A196" s="4" t="s">
        <v>117</v>
      </c>
      <c r="B196" t="s">
        <v>346</v>
      </c>
      <c r="C196" t="e">
        <f>#REF!</f>
        <v>#REF!</v>
      </c>
      <c r="D196" t="e">
        <f t="shared" si="2"/>
        <v>#REF!</v>
      </c>
    </row>
    <row r="197" spans="1:4" x14ac:dyDescent="0.2">
      <c r="A197" s="4" t="s">
        <v>117</v>
      </c>
      <c r="B197" t="s">
        <v>347</v>
      </c>
      <c r="C197" t="e">
        <f>#REF!</f>
        <v>#REF!</v>
      </c>
      <c r="D197" t="e">
        <f t="shared" si="2"/>
        <v>#REF!</v>
      </c>
    </row>
    <row r="198" spans="1:4" x14ac:dyDescent="0.2">
      <c r="A198" s="4" t="s">
        <v>117</v>
      </c>
      <c r="B198" t="s">
        <v>348</v>
      </c>
      <c r="C198" s="12" t="e">
        <f>#REF!</f>
        <v>#REF!</v>
      </c>
      <c r="D198" t="e">
        <f t="shared" si="2"/>
        <v>#REF!</v>
      </c>
    </row>
    <row r="199" spans="1:4" x14ac:dyDescent="0.2">
      <c r="A199" s="4" t="s">
        <v>117</v>
      </c>
      <c r="B199" t="s">
        <v>349</v>
      </c>
      <c r="C199" s="12" t="e">
        <f>#REF!</f>
        <v>#REF!</v>
      </c>
      <c r="D199" t="e">
        <f t="shared" si="2"/>
        <v>#REF!</v>
      </c>
    </row>
    <row r="200" spans="1:4" x14ac:dyDescent="0.2">
      <c r="A200" s="4" t="s">
        <v>117</v>
      </c>
      <c r="B200" t="s">
        <v>350</v>
      </c>
      <c r="C200" s="12" t="e">
        <f>#REF!</f>
        <v>#REF!</v>
      </c>
      <c r="D200" t="e">
        <f t="shared" si="2"/>
        <v>#REF!</v>
      </c>
    </row>
    <row r="201" spans="1:4" x14ac:dyDescent="0.2">
      <c r="A201" s="4" t="s">
        <v>117</v>
      </c>
      <c r="B201" t="s">
        <v>351</v>
      </c>
      <c r="C201" s="12" t="e">
        <f>#REF!</f>
        <v>#REF!</v>
      </c>
      <c r="D201" t="e">
        <f t="shared" si="2"/>
        <v>#REF!</v>
      </c>
    </row>
    <row r="202" spans="1:4" x14ac:dyDescent="0.2">
      <c r="A202" s="4" t="s">
        <v>117</v>
      </c>
      <c r="B202" t="s">
        <v>352</v>
      </c>
      <c r="C202" s="12" t="e">
        <f>#REF!</f>
        <v>#REF!</v>
      </c>
      <c r="D202" t="e">
        <f t="shared" si="2"/>
        <v>#REF!</v>
      </c>
    </row>
    <row r="203" spans="1:4" x14ac:dyDescent="0.2">
      <c r="A203" s="4" t="s">
        <v>117</v>
      </c>
      <c r="B203" t="s">
        <v>353</v>
      </c>
      <c r="C203" s="12" t="e">
        <f>#REF!</f>
        <v>#REF!</v>
      </c>
      <c r="D203" t="e">
        <f t="shared" si="2"/>
        <v>#REF!</v>
      </c>
    </row>
    <row r="204" spans="1:4" x14ac:dyDescent="0.2">
      <c r="A204" s="4" t="s">
        <v>117</v>
      </c>
      <c r="B204" t="s">
        <v>354</v>
      </c>
      <c r="C204" s="12" t="e">
        <f>#REF!</f>
        <v>#REF!</v>
      </c>
      <c r="D204" t="e">
        <f t="shared" si="2"/>
        <v>#REF!</v>
      </c>
    </row>
    <row r="205" spans="1:4" x14ac:dyDescent="0.2">
      <c r="A205" s="4" t="s">
        <v>117</v>
      </c>
      <c r="B205" s="4" t="s">
        <v>357</v>
      </c>
      <c r="C205" s="12" t="e">
        <f>#REF!</f>
        <v>#REF!</v>
      </c>
      <c r="D205" t="e">
        <f t="shared" si="2"/>
        <v>#REF!</v>
      </c>
    </row>
    <row r="206" spans="1:4" x14ac:dyDescent="0.2">
      <c r="A206" s="4" t="s">
        <v>117</v>
      </c>
      <c r="B206" s="4" t="s">
        <v>381</v>
      </c>
      <c r="C206" s="12"/>
    </row>
    <row r="207" spans="1:4" x14ac:dyDescent="0.2">
      <c r="A207" s="4" t="s">
        <v>117</v>
      </c>
      <c r="B207" s="4" t="s">
        <v>363</v>
      </c>
      <c r="C207" s="13" t="e">
        <f>#REF!</f>
        <v>#REF!</v>
      </c>
      <c r="D207" t="e">
        <f t="shared" si="2"/>
        <v>#REF!</v>
      </c>
    </row>
    <row r="208" spans="1:4" x14ac:dyDescent="0.2">
      <c r="A208" s="4" t="s">
        <v>117</v>
      </c>
      <c r="B208" s="4" t="s">
        <v>364</v>
      </c>
      <c r="C208" s="12" t="e">
        <f>#REF!</f>
        <v>#REF!</v>
      </c>
      <c r="D208" t="e">
        <f t="shared" si="2"/>
        <v>#REF!</v>
      </c>
    </row>
    <row r="209" spans="1:4" x14ac:dyDescent="0.2">
      <c r="A209" s="4" t="s">
        <v>117</v>
      </c>
      <c r="B209" s="4" t="s">
        <v>365</v>
      </c>
      <c r="C209" s="12" t="e">
        <f>#REF!</f>
        <v>#REF!</v>
      </c>
      <c r="D209" t="e">
        <f t="shared" si="2"/>
        <v>#REF!</v>
      </c>
    </row>
    <row r="210" spans="1:4" x14ac:dyDescent="0.2">
      <c r="A210" s="4" t="s">
        <v>117</v>
      </c>
      <c r="B210" s="4" t="s">
        <v>366</v>
      </c>
      <c r="C210" s="14" t="e">
        <f>#REF!</f>
        <v>#REF!</v>
      </c>
      <c r="D210" t="e">
        <f t="shared" si="2"/>
        <v>#REF!</v>
      </c>
    </row>
    <row r="211" spans="1:4" x14ac:dyDescent="0.2">
      <c r="A211" s="4" t="s">
        <v>117</v>
      </c>
      <c r="B211" s="4" t="s">
        <v>367</v>
      </c>
      <c r="C211" s="12" t="e">
        <f>#REF!</f>
        <v>#REF!</v>
      </c>
      <c r="D211" t="e">
        <f t="shared" si="2"/>
        <v>#REF!</v>
      </c>
    </row>
    <row r="212" spans="1:4" x14ac:dyDescent="0.2">
      <c r="A212" s="4" t="s">
        <v>117</v>
      </c>
      <c r="B212" s="4" t="s">
        <v>368</v>
      </c>
      <c r="C212" s="12" t="e">
        <f>#REF!</f>
        <v>#REF!</v>
      </c>
      <c r="D212" t="e">
        <f t="shared" si="2"/>
        <v>#REF!</v>
      </c>
    </row>
    <row r="213" spans="1:4" x14ac:dyDescent="0.2">
      <c r="A213" s="4" t="s">
        <v>117</v>
      </c>
      <c r="B213" s="4" t="s">
        <v>369</v>
      </c>
      <c r="C213" s="12" t="e">
        <f>#REF!</f>
        <v>#REF!</v>
      </c>
      <c r="D213" t="e">
        <f t="shared" si="2"/>
        <v>#REF!</v>
      </c>
    </row>
    <row r="214" spans="1:4" x14ac:dyDescent="0.2">
      <c r="A214" s="4" t="s">
        <v>117</v>
      </c>
      <c r="B214" t="s">
        <v>190</v>
      </c>
      <c r="D214" t="str">
        <f t="shared" si="2"/>
        <v/>
      </c>
    </row>
    <row r="215" spans="1:4" x14ac:dyDescent="0.2">
      <c r="A215" s="4" t="s">
        <v>117</v>
      </c>
      <c r="B215" t="s">
        <v>191</v>
      </c>
      <c r="D215" t="str">
        <f t="shared" si="2"/>
        <v/>
      </c>
    </row>
    <row r="216" spans="1:4" x14ac:dyDescent="0.2">
      <c r="A216" s="4" t="s">
        <v>117</v>
      </c>
      <c r="B216" t="s">
        <v>192</v>
      </c>
      <c r="D216" t="str">
        <f t="shared" si="2"/>
        <v/>
      </c>
    </row>
    <row r="217" spans="1:4" x14ac:dyDescent="0.2">
      <c r="A217" s="4" t="s">
        <v>117</v>
      </c>
      <c r="B217" t="s">
        <v>193</v>
      </c>
      <c r="D217" t="str">
        <f t="shared" si="2"/>
        <v/>
      </c>
    </row>
    <row r="218" spans="1:4" x14ac:dyDescent="0.2">
      <c r="A218" s="4" t="s">
        <v>117</v>
      </c>
      <c r="B218" t="s">
        <v>194</v>
      </c>
      <c r="D218" t="str">
        <f t="shared" si="2"/>
        <v/>
      </c>
    </row>
    <row r="219" spans="1:4" x14ac:dyDescent="0.2">
      <c r="A219" s="4" t="s">
        <v>117</v>
      </c>
      <c r="B219" t="s">
        <v>195</v>
      </c>
      <c r="D219" t="str">
        <f t="shared" si="2"/>
        <v/>
      </c>
    </row>
    <row r="220" spans="1:4" x14ac:dyDescent="0.2">
      <c r="A220" s="4" t="s">
        <v>117</v>
      </c>
      <c r="B220" t="s">
        <v>196</v>
      </c>
      <c r="D220" t="str">
        <f t="shared" si="2"/>
        <v/>
      </c>
    </row>
    <row r="221" spans="1:4" x14ac:dyDescent="0.2">
      <c r="A221" s="4" t="s">
        <v>117</v>
      </c>
      <c r="B221" t="s">
        <v>197</v>
      </c>
      <c r="D221" t="str">
        <f t="shared" si="2"/>
        <v/>
      </c>
    </row>
    <row r="222" spans="1:4" x14ac:dyDescent="0.2">
      <c r="A222" s="4" t="s">
        <v>117</v>
      </c>
      <c r="B222" t="s">
        <v>198</v>
      </c>
      <c r="C222" t="e">
        <f>#REF!</f>
        <v>#REF!</v>
      </c>
      <c r="D222" t="e">
        <f t="shared" si="2"/>
        <v>#REF!</v>
      </c>
    </row>
    <row r="223" spans="1:4" x14ac:dyDescent="0.2">
      <c r="A223" s="4" t="s">
        <v>117</v>
      </c>
      <c r="B223" t="s">
        <v>199</v>
      </c>
      <c r="C223" s="14" t="e">
        <f>#REF!</f>
        <v>#REF!</v>
      </c>
      <c r="D223" t="e">
        <f t="shared" si="2"/>
        <v>#REF!</v>
      </c>
    </row>
    <row r="224" spans="1:4" x14ac:dyDescent="0.2">
      <c r="A224" s="4" t="s">
        <v>117</v>
      </c>
      <c r="B224" t="s">
        <v>200</v>
      </c>
      <c r="C224" t="e">
        <f>#REF!</f>
        <v>#REF!</v>
      </c>
      <c r="D224" t="e">
        <f t="shared" si="2"/>
        <v>#REF!</v>
      </c>
    </row>
    <row r="225" spans="1:4" x14ac:dyDescent="0.2">
      <c r="A225" s="4" t="s">
        <v>117</v>
      </c>
      <c r="B225" t="s">
        <v>201</v>
      </c>
      <c r="C225" t="e">
        <f>#REF!</f>
        <v>#REF!</v>
      </c>
      <c r="D225" t="e">
        <f t="shared" si="2"/>
        <v>#REF!</v>
      </c>
    </row>
    <row r="226" spans="1:4" x14ac:dyDescent="0.2">
      <c r="A226" s="4" t="s">
        <v>202</v>
      </c>
      <c r="B226" t="s">
        <v>203</v>
      </c>
      <c r="C226" s="15" t="e">
        <f>#REF!</f>
        <v>#REF!</v>
      </c>
      <c r="D226" t="e">
        <f t="shared" si="2"/>
        <v>#REF!</v>
      </c>
    </row>
    <row r="227" spans="1:4" x14ac:dyDescent="0.2">
      <c r="A227" s="4" t="s">
        <v>202</v>
      </c>
      <c r="B227" t="s">
        <v>204</v>
      </c>
      <c r="C227" s="15" t="e">
        <f>#REF!</f>
        <v>#REF!</v>
      </c>
      <c r="D227" t="e">
        <f t="shared" si="2"/>
        <v>#REF!</v>
      </c>
    </row>
    <row r="228" spans="1:4" x14ac:dyDescent="0.2">
      <c r="A228" s="4" t="s">
        <v>202</v>
      </c>
      <c r="B228" t="s">
        <v>205</v>
      </c>
      <c r="C228" t="e">
        <f>#REF!</f>
        <v>#REF!</v>
      </c>
      <c r="D228" t="e">
        <f t="shared" si="2"/>
        <v>#REF!</v>
      </c>
    </row>
    <row r="229" spans="1:4" x14ac:dyDescent="0.2">
      <c r="A229" s="4" t="s">
        <v>202</v>
      </c>
      <c r="B229" t="s">
        <v>206</v>
      </c>
      <c r="C229" t="e">
        <f>#REF!</f>
        <v>#REF!</v>
      </c>
      <c r="D229" t="e">
        <f t="shared" si="2"/>
        <v>#REF!</v>
      </c>
    </row>
    <row r="230" spans="1:4" x14ac:dyDescent="0.2">
      <c r="A230" s="4" t="s">
        <v>202</v>
      </c>
      <c r="B230" t="s">
        <v>207</v>
      </c>
      <c r="C230" s="16" t="e">
        <f>#REF!</f>
        <v>#REF!</v>
      </c>
      <c r="D230" t="e">
        <f t="shared" si="2"/>
        <v>#REF!</v>
      </c>
    </row>
    <row r="231" spans="1:4" x14ac:dyDescent="0.2">
      <c r="A231" s="4" t="s">
        <v>202</v>
      </c>
      <c r="B231" t="s">
        <v>208</v>
      </c>
      <c r="C231" s="16" t="e">
        <f>#REF!</f>
        <v>#REF!</v>
      </c>
      <c r="D231" t="e">
        <f t="shared" si="2"/>
        <v>#REF!</v>
      </c>
    </row>
    <row r="232" spans="1:4" x14ac:dyDescent="0.2">
      <c r="A232" s="4" t="s">
        <v>202</v>
      </c>
      <c r="B232" t="s">
        <v>209</v>
      </c>
      <c r="C232" s="16" t="e">
        <f>#REF!</f>
        <v>#REF!</v>
      </c>
      <c r="D232" t="e">
        <f t="shared" si="2"/>
        <v>#REF!</v>
      </c>
    </row>
    <row r="233" spans="1:4" x14ac:dyDescent="0.2">
      <c r="A233" s="4" t="s">
        <v>202</v>
      </c>
      <c r="B233" t="s">
        <v>210</v>
      </c>
      <c r="C233" s="16" t="e">
        <f>#REF!</f>
        <v>#REF!</v>
      </c>
      <c r="D233" t="e">
        <f t="shared" si="2"/>
        <v>#REF!</v>
      </c>
    </row>
    <row r="234" spans="1:4" x14ac:dyDescent="0.2">
      <c r="A234" s="4" t="s">
        <v>202</v>
      </c>
      <c r="B234" t="s">
        <v>211</v>
      </c>
      <c r="C234" t="e">
        <f>#REF!</f>
        <v>#REF!</v>
      </c>
      <c r="D234" t="e">
        <f t="shared" si="2"/>
        <v>#REF!</v>
      </c>
    </row>
    <row r="235" spans="1:4" x14ac:dyDescent="0.2">
      <c r="A235" s="4" t="s">
        <v>202</v>
      </c>
      <c r="B235" t="s">
        <v>212</v>
      </c>
      <c r="C235" t="e">
        <f>#REF!</f>
        <v>#REF!</v>
      </c>
      <c r="D235" t="e">
        <f t="shared" si="2"/>
        <v>#REF!</v>
      </c>
    </row>
    <row r="236" spans="1:4" x14ac:dyDescent="0.2">
      <c r="A236" s="4" t="s">
        <v>202</v>
      </c>
      <c r="B236" t="s">
        <v>213</v>
      </c>
      <c r="C236" t="e">
        <f>#REF!</f>
        <v>#REF!</v>
      </c>
      <c r="D236" t="e">
        <f t="shared" si="2"/>
        <v>#REF!</v>
      </c>
    </row>
    <row r="237" spans="1:4" x14ac:dyDescent="0.2">
      <c r="A237" s="4" t="s">
        <v>202</v>
      </c>
      <c r="B237" t="s">
        <v>214</v>
      </c>
      <c r="C237" t="e">
        <f>#REF!</f>
        <v>#REF!</v>
      </c>
      <c r="D237" t="e">
        <f t="shared" si="2"/>
        <v>#REF!</v>
      </c>
    </row>
    <row r="238" spans="1:4" x14ac:dyDescent="0.2">
      <c r="A238" s="4" t="s">
        <v>202</v>
      </c>
      <c r="B238" t="s">
        <v>215</v>
      </c>
      <c r="C238" s="15" t="e">
        <f>#REF!</f>
        <v>#REF!</v>
      </c>
      <c r="D238" t="e">
        <f t="shared" si="2"/>
        <v>#REF!</v>
      </c>
    </row>
    <row r="239" spans="1:4" x14ac:dyDescent="0.2">
      <c r="A239" s="4" t="s">
        <v>202</v>
      </c>
      <c r="B239" t="s">
        <v>216</v>
      </c>
      <c r="C239" t="e">
        <f>#REF!</f>
        <v>#REF!</v>
      </c>
      <c r="D239" t="e">
        <f t="shared" si="2"/>
        <v>#REF!</v>
      </c>
    </row>
    <row r="240" spans="1:4" x14ac:dyDescent="0.2">
      <c r="A240" s="4" t="s">
        <v>202</v>
      </c>
      <c r="B240" t="s">
        <v>217</v>
      </c>
      <c r="C240" t="e">
        <f>#REF!</f>
        <v>#REF!</v>
      </c>
      <c r="D240" t="e">
        <f t="shared" si="2"/>
        <v>#REF!</v>
      </c>
    </row>
    <row r="241" spans="1:7" x14ac:dyDescent="0.2">
      <c r="A241" s="4" t="s">
        <v>202</v>
      </c>
      <c r="B241" t="s">
        <v>218</v>
      </c>
      <c r="C241" t="e">
        <f>#REF!</f>
        <v>#REF!</v>
      </c>
      <c r="D241" t="e">
        <f t="shared" si="2"/>
        <v>#REF!</v>
      </c>
    </row>
    <row r="242" spans="1:7" x14ac:dyDescent="0.2">
      <c r="A242" s="4" t="s">
        <v>202</v>
      </c>
      <c r="B242" t="s">
        <v>219</v>
      </c>
      <c r="C242" t="e">
        <f>#REF!</f>
        <v>#REF!</v>
      </c>
      <c r="D242" t="e">
        <f t="shared" si="2"/>
        <v>#REF!</v>
      </c>
    </row>
    <row r="243" spans="1:7" x14ac:dyDescent="0.2">
      <c r="A243" s="4" t="s">
        <v>202</v>
      </c>
      <c r="B243" s="4" t="s">
        <v>220</v>
      </c>
      <c r="C243" t="e">
        <f>#REF!</f>
        <v>#REF!</v>
      </c>
      <c r="D243" t="e">
        <f t="shared" ref="D243:D299" si="3">IF(C243=0,"",C243)</f>
        <v>#REF!</v>
      </c>
      <c r="G243" s="4"/>
    </row>
    <row r="244" spans="1:7" x14ac:dyDescent="0.2">
      <c r="A244" s="4" t="s">
        <v>202</v>
      </c>
      <c r="B244" s="4" t="s">
        <v>221</v>
      </c>
      <c r="C244" t="e">
        <f>#REF!</f>
        <v>#REF!</v>
      </c>
      <c r="D244" t="e">
        <f t="shared" si="3"/>
        <v>#REF!</v>
      </c>
      <c r="G244" s="4"/>
    </row>
    <row r="245" spans="1:7" x14ac:dyDescent="0.2">
      <c r="A245" s="4" t="s">
        <v>202</v>
      </c>
      <c r="B245" s="4" t="s">
        <v>222</v>
      </c>
      <c r="C245" t="e">
        <f>#REF!</f>
        <v>#REF!</v>
      </c>
      <c r="D245" t="e">
        <f t="shared" si="3"/>
        <v>#REF!</v>
      </c>
      <c r="G245" s="4"/>
    </row>
    <row r="246" spans="1:7" x14ac:dyDescent="0.2">
      <c r="A246" s="4" t="s">
        <v>202</v>
      </c>
      <c r="B246" s="4" t="s">
        <v>223</v>
      </c>
      <c r="C246" s="15" t="e">
        <f>#REF!</f>
        <v>#REF!</v>
      </c>
      <c r="D246" t="e">
        <f t="shared" si="3"/>
        <v>#REF!</v>
      </c>
      <c r="G246" s="4"/>
    </row>
    <row r="247" spans="1:7" x14ac:dyDescent="0.2">
      <c r="A247" s="4" t="s">
        <v>202</v>
      </c>
      <c r="B247" s="4" t="s">
        <v>224</v>
      </c>
      <c r="C247" t="e">
        <f>#REF!</f>
        <v>#REF!</v>
      </c>
      <c r="D247" t="e">
        <f t="shared" si="3"/>
        <v>#REF!</v>
      </c>
      <c r="G247" s="4"/>
    </row>
    <row r="248" spans="1:7" x14ac:dyDescent="0.2">
      <c r="A248" s="4" t="s">
        <v>202</v>
      </c>
      <c r="B248" s="4" t="s">
        <v>225</v>
      </c>
      <c r="C248" t="e">
        <f>#REF!</f>
        <v>#REF!</v>
      </c>
      <c r="D248" t="e">
        <f t="shared" si="3"/>
        <v>#REF!</v>
      </c>
      <c r="G248" s="4"/>
    </row>
    <row r="249" spans="1:7" x14ac:dyDescent="0.2">
      <c r="A249" s="4" t="s">
        <v>202</v>
      </c>
      <c r="B249" s="4" t="s">
        <v>370</v>
      </c>
      <c r="C249" s="17" t="e">
        <f>#REF!</f>
        <v>#REF!</v>
      </c>
      <c r="G249" s="4"/>
    </row>
    <row r="250" spans="1:7" x14ac:dyDescent="0.2">
      <c r="A250" s="4" t="s">
        <v>202</v>
      </c>
      <c r="B250" s="4" t="s">
        <v>226</v>
      </c>
      <c r="C250" t="e">
        <f>#REF!</f>
        <v>#REF!</v>
      </c>
      <c r="D250" t="e">
        <f t="shared" si="3"/>
        <v>#REF!</v>
      </c>
      <c r="G250" s="4"/>
    </row>
    <row r="251" spans="1:7" x14ac:dyDescent="0.2">
      <c r="A251" s="4" t="s">
        <v>227</v>
      </c>
      <c r="B251" t="s">
        <v>228</v>
      </c>
      <c r="C251" t="e">
        <f>#REF!</f>
        <v>#REF!</v>
      </c>
      <c r="D251" t="e">
        <f t="shared" si="3"/>
        <v>#REF!</v>
      </c>
    </row>
    <row r="252" spans="1:7" x14ac:dyDescent="0.2">
      <c r="A252" s="4" t="s">
        <v>227</v>
      </c>
      <c r="B252" t="s">
        <v>229</v>
      </c>
      <c r="C252" t="e">
        <f>#REF!</f>
        <v>#REF!</v>
      </c>
      <c r="D252" t="e">
        <f t="shared" si="3"/>
        <v>#REF!</v>
      </c>
    </row>
    <row r="253" spans="1:7" x14ac:dyDescent="0.2">
      <c r="A253" s="4" t="s">
        <v>227</v>
      </c>
      <c r="B253" t="s">
        <v>230</v>
      </c>
      <c r="C253" t="e">
        <f>#REF!</f>
        <v>#REF!</v>
      </c>
      <c r="D253" t="e">
        <f t="shared" si="3"/>
        <v>#REF!</v>
      </c>
    </row>
    <row r="254" spans="1:7" x14ac:dyDescent="0.2">
      <c r="A254" s="4" t="s">
        <v>227</v>
      </c>
      <c r="B254" t="s">
        <v>231</v>
      </c>
      <c r="C254" t="e">
        <f>#REF!</f>
        <v>#REF!</v>
      </c>
      <c r="D254" t="e">
        <f t="shared" si="3"/>
        <v>#REF!</v>
      </c>
    </row>
    <row r="255" spans="1:7" x14ac:dyDescent="0.2">
      <c r="A255" s="4" t="s">
        <v>227</v>
      </c>
      <c r="B255" t="s">
        <v>232</v>
      </c>
      <c r="C255" t="e">
        <f>#REF!</f>
        <v>#REF!</v>
      </c>
      <c r="D255" t="e">
        <f t="shared" si="3"/>
        <v>#REF!</v>
      </c>
    </row>
    <row r="256" spans="1:7" x14ac:dyDescent="0.2">
      <c r="A256" s="4" t="s">
        <v>227</v>
      </c>
      <c r="B256" t="s">
        <v>233</v>
      </c>
      <c r="C256" t="e">
        <f>#REF!</f>
        <v>#REF!</v>
      </c>
      <c r="D256" t="e">
        <f t="shared" si="3"/>
        <v>#REF!</v>
      </c>
    </row>
    <row r="257" spans="1:4" x14ac:dyDescent="0.2">
      <c r="A257" s="4" t="s">
        <v>227</v>
      </c>
      <c r="B257" t="s">
        <v>234</v>
      </c>
      <c r="C257" t="e">
        <f>#REF!</f>
        <v>#REF!</v>
      </c>
      <c r="D257" t="e">
        <f t="shared" si="3"/>
        <v>#REF!</v>
      </c>
    </row>
    <row r="258" spans="1:4" x14ac:dyDescent="0.2">
      <c r="A258" s="4" t="s">
        <v>227</v>
      </c>
      <c r="B258" t="s">
        <v>235</v>
      </c>
      <c r="C258" t="e">
        <f>#REF!</f>
        <v>#REF!</v>
      </c>
      <c r="D258" t="e">
        <f t="shared" si="3"/>
        <v>#REF!</v>
      </c>
    </row>
    <row r="259" spans="1:4" x14ac:dyDescent="0.2">
      <c r="A259" s="4" t="s">
        <v>227</v>
      </c>
      <c r="B259" t="s">
        <v>236</v>
      </c>
      <c r="C259" t="e">
        <f>#REF!</f>
        <v>#REF!</v>
      </c>
      <c r="D259" t="e">
        <f t="shared" si="3"/>
        <v>#REF!</v>
      </c>
    </row>
    <row r="260" spans="1:4" x14ac:dyDescent="0.2">
      <c r="A260" s="4" t="s">
        <v>227</v>
      </c>
      <c r="B260" t="s">
        <v>237</v>
      </c>
      <c r="C260" t="e">
        <f>#REF!</f>
        <v>#REF!</v>
      </c>
      <c r="D260" t="e">
        <f t="shared" si="3"/>
        <v>#REF!</v>
      </c>
    </row>
    <row r="261" spans="1:4" x14ac:dyDescent="0.2">
      <c r="A261" s="4" t="s">
        <v>227</v>
      </c>
      <c r="B261" t="s">
        <v>238</v>
      </c>
      <c r="C261" t="e">
        <f>#REF!</f>
        <v>#REF!</v>
      </c>
      <c r="D261" t="e">
        <f t="shared" si="3"/>
        <v>#REF!</v>
      </c>
    </row>
    <row r="262" spans="1:4" x14ac:dyDescent="0.2">
      <c r="A262" s="4" t="s">
        <v>227</v>
      </c>
      <c r="B262" t="s">
        <v>239</v>
      </c>
      <c r="C262" t="e">
        <f>#REF!</f>
        <v>#REF!</v>
      </c>
      <c r="D262" t="e">
        <f t="shared" si="3"/>
        <v>#REF!</v>
      </c>
    </row>
    <row r="263" spans="1:4" x14ac:dyDescent="0.2">
      <c r="A263" s="4" t="s">
        <v>227</v>
      </c>
      <c r="B263" t="s">
        <v>240</v>
      </c>
      <c r="C263" t="e">
        <f>#REF!</f>
        <v>#REF!</v>
      </c>
      <c r="D263" t="e">
        <f t="shared" si="3"/>
        <v>#REF!</v>
      </c>
    </row>
    <row r="264" spans="1:4" x14ac:dyDescent="0.2">
      <c r="A264" s="4" t="s">
        <v>227</v>
      </c>
      <c r="B264" t="s">
        <v>241</v>
      </c>
      <c r="C264" t="e">
        <f>#REF!</f>
        <v>#REF!</v>
      </c>
      <c r="D264" t="e">
        <f t="shared" si="3"/>
        <v>#REF!</v>
      </c>
    </row>
    <row r="265" spans="1:4" x14ac:dyDescent="0.2">
      <c r="A265" s="4" t="s">
        <v>227</v>
      </c>
      <c r="B265" t="s">
        <v>242</v>
      </c>
      <c r="C265" t="e">
        <f>#REF!</f>
        <v>#REF!</v>
      </c>
      <c r="D265" t="e">
        <f t="shared" si="3"/>
        <v>#REF!</v>
      </c>
    </row>
    <row r="266" spans="1:4" x14ac:dyDescent="0.2">
      <c r="A266" s="4" t="s">
        <v>227</v>
      </c>
      <c r="B266" t="s">
        <v>243</v>
      </c>
      <c r="C266" t="e">
        <f>#REF!</f>
        <v>#REF!</v>
      </c>
      <c r="D266" t="e">
        <f t="shared" si="3"/>
        <v>#REF!</v>
      </c>
    </row>
    <row r="267" spans="1:4" x14ac:dyDescent="0.2">
      <c r="A267" s="4" t="s">
        <v>227</v>
      </c>
      <c r="B267" t="s">
        <v>244</v>
      </c>
      <c r="C267" t="e">
        <f>#REF!</f>
        <v>#REF!</v>
      </c>
      <c r="D267" t="e">
        <f t="shared" si="3"/>
        <v>#REF!</v>
      </c>
    </row>
    <row r="268" spans="1:4" x14ac:dyDescent="0.2">
      <c r="A268" s="4" t="s">
        <v>227</v>
      </c>
      <c r="B268" t="s">
        <v>245</v>
      </c>
      <c r="C268" t="e">
        <f>#REF!</f>
        <v>#REF!</v>
      </c>
      <c r="D268" t="e">
        <f t="shared" si="3"/>
        <v>#REF!</v>
      </c>
    </row>
    <row r="269" spans="1:4" x14ac:dyDescent="0.2">
      <c r="A269" s="4" t="s">
        <v>227</v>
      </c>
      <c r="B269" t="s">
        <v>246</v>
      </c>
      <c r="C269" t="e">
        <f>#REF!</f>
        <v>#REF!</v>
      </c>
      <c r="D269" t="e">
        <f t="shared" si="3"/>
        <v>#REF!</v>
      </c>
    </row>
    <row r="270" spans="1:4" x14ac:dyDescent="0.2">
      <c r="A270" s="4" t="s">
        <v>227</v>
      </c>
      <c r="B270" t="s">
        <v>247</v>
      </c>
      <c r="C270" t="e">
        <f>#REF!</f>
        <v>#REF!</v>
      </c>
      <c r="D270" t="e">
        <f t="shared" si="3"/>
        <v>#REF!</v>
      </c>
    </row>
    <row r="271" spans="1:4" x14ac:dyDescent="0.2">
      <c r="A271" s="4" t="s">
        <v>227</v>
      </c>
      <c r="B271" t="s">
        <v>248</v>
      </c>
      <c r="C271" t="e">
        <f>#REF!</f>
        <v>#REF!</v>
      </c>
      <c r="D271" t="e">
        <f t="shared" si="3"/>
        <v>#REF!</v>
      </c>
    </row>
    <row r="272" spans="1:4" x14ac:dyDescent="0.2">
      <c r="A272" s="4" t="s">
        <v>227</v>
      </c>
      <c r="B272" t="s">
        <v>249</v>
      </c>
      <c r="C272" t="e">
        <f>#REF!</f>
        <v>#REF!</v>
      </c>
      <c r="D272" t="e">
        <f t="shared" si="3"/>
        <v>#REF!</v>
      </c>
    </row>
    <row r="273" spans="1:4" x14ac:dyDescent="0.2">
      <c r="A273" s="4" t="s">
        <v>227</v>
      </c>
      <c r="B273" t="s">
        <v>250</v>
      </c>
      <c r="C273" t="e">
        <f>#REF!</f>
        <v>#REF!</v>
      </c>
      <c r="D273" t="e">
        <f t="shared" si="3"/>
        <v>#REF!</v>
      </c>
    </row>
    <row r="274" spans="1:4" x14ac:dyDescent="0.2">
      <c r="A274" s="4" t="s">
        <v>227</v>
      </c>
      <c r="B274" t="s">
        <v>251</v>
      </c>
      <c r="C274" t="e">
        <f>#REF!</f>
        <v>#REF!</v>
      </c>
      <c r="D274" t="e">
        <f t="shared" si="3"/>
        <v>#REF!</v>
      </c>
    </row>
    <row r="275" spans="1:4" x14ac:dyDescent="0.2">
      <c r="A275" s="4" t="s">
        <v>227</v>
      </c>
      <c r="B275" t="s">
        <v>252</v>
      </c>
      <c r="C275" t="e">
        <f>#REF!</f>
        <v>#REF!</v>
      </c>
      <c r="D275" t="e">
        <f t="shared" si="3"/>
        <v>#REF!</v>
      </c>
    </row>
    <row r="276" spans="1:4" x14ac:dyDescent="0.2">
      <c r="A276" s="4" t="s">
        <v>227</v>
      </c>
      <c r="B276" t="s">
        <v>253</v>
      </c>
      <c r="C276" t="e">
        <f>#REF!</f>
        <v>#REF!</v>
      </c>
      <c r="D276" t="e">
        <f t="shared" si="3"/>
        <v>#REF!</v>
      </c>
    </row>
    <row r="277" spans="1:4" x14ac:dyDescent="0.2">
      <c r="A277" s="4" t="s">
        <v>227</v>
      </c>
      <c r="B277" t="s">
        <v>254</v>
      </c>
      <c r="C277" t="e">
        <f>#REF!</f>
        <v>#REF!</v>
      </c>
      <c r="D277" t="e">
        <f t="shared" si="3"/>
        <v>#REF!</v>
      </c>
    </row>
    <row r="278" spans="1:4" x14ac:dyDescent="0.2">
      <c r="A278" s="4" t="s">
        <v>227</v>
      </c>
      <c r="B278" t="s">
        <v>255</v>
      </c>
      <c r="C278" t="e">
        <f>#REF!</f>
        <v>#REF!</v>
      </c>
      <c r="D278" t="e">
        <f t="shared" si="3"/>
        <v>#REF!</v>
      </c>
    </row>
    <row r="279" spans="1:4" x14ac:dyDescent="0.2">
      <c r="A279" s="4" t="s">
        <v>227</v>
      </c>
      <c r="B279" t="s">
        <v>256</v>
      </c>
      <c r="C279" t="e">
        <f>#REF!</f>
        <v>#REF!</v>
      </c>
      <c r="D279" t="e">
        <f t="shared" si="3"/>
        <v>#REF!</v>
      </c>
    </row>
    <row r="280" spans="1:4" x14ac:dyDescent="0.2">
      <c r="A280" s="4" t="s">
        <v>227</v>
      </c>
      <c r="B280" t="s">
        <v>257</v>
      </c>
      <c r="C280" t="e">
        <f>#REF!</f>
        <v>#REF!</v>
      </c>
      <c r="D280" t="e">
        <f t="shared" si="3"/>
        <v>#REF!</v>
      </c>
    </row>
    <row r="281" spans="1:4" x14ac:dyDescent="0.2">
      <c r="A281" s="4" t="s">
        <v>227</v>
      </c>
      <c r="B281" t="s">
        <v>258</v>
      </c>
      <c r="C281" t="e">
        <f>#REF!</f>
        <v>#REF!</v>
      </c>
      <c r="D281" t="e">
        <f t="shared" si="3"/>
        <v>#REF!</v>
      </c>
    </row>
    <row r="282" spans="1:4" x14ac:dyDescent="0.2">
      <c r="A282" s="4" t="s">
        <v>227</v>
      </c>
      <c r="B282" t="s">
        <v>259</v>
      </c>
      <c r="C282" t="e">
        <f>#REF!</f>
        <v>#REF!</v>
      </c>
      <c r="D282" t="e">
        <f t="shared" si="3"/>
        <v>#REF!</v>
      </c>
    </row>
    <row r="283" spans="1:4" x14ac:dyDescent="0.2">
      <c r="A283" s="4" t="s">
        <v>227</v>
      </c>
      <c r="B283" t="s">
        <v>260</v>
      </c>
      <c r="C283" t="e">
        <f>#REF!</f>
        <v>#REF!</v>
      </c>
      <c r="D283" t="e">
        <f t="shared" si="3"/>
        <v>#REF!</v>
      </c>
    </row>
    <row r="284" spans="1:4" x14ac:dyDescent="0.2">
      <c r="A284" s="4" t="s">
        <v>227</v>
      </c>
      <c r="B284" t="s">
        <v>261</v>
      </c>
      <c r="C284" t="e">
        <f>#REF!</f>
        <v>#REF!</v>
      </c>
      <c r="D284" t="e">
        <f t="shared" si="3"/>
        <v>#REF!</v>
      </c>
    </row>
    <row r="285" spans="1:4" x14ac:dyDescent="0.2">
      <c r="A285" s="4" t="s">
        <v>227</v>
      </c>
      <c r="B285" t="s">
        <v>262</v>
      </c>
      <c r="C285" t="e">
        <f>#REF!</f>
        <v>#REF!</v>
      </c>
      <c r="D285" t="e">
        <f t="shared" si="3"/>
        <v>#REF!</v>
      </c>
    </row>
    <row r="286" spans="1:4" x14ac:dyDescent="0.2">
      <c r="A286" s="4" t="s">
        <v>227</v>
      </c>
      <c r="B286" t="s">
        <v>263</v>
      </c>
      <c r="C286" t="e">
        <f>#REF!</f>
        <v>#REF!</v>
      </c>
      <c r="D286" t="e">
        <f t="shared" si="3"/>
        <v>#REF!</v>
      </c>
    </row>
    <row r="287" spans="1:4" x14ac:dyDescent="0.2">
      <c r="A287" s="4" t="s">
        <v>227</v>
      </c>
      <c r="B287" t="s">
        <v>264</v>
      </c>
      <c r="C287" t="e">
        <f>#REF!</f>
        <v>#REF!</v>
      </c>
      <c r="D287" t="e">
        <f t="shared" si="3"/>
        <v>#REF!</v>
      </c>
    </row>
    <row r="288" spans="1:4" x14ac:dyDescent="0.2">
      <c r="A288" s="4" t="s">
        <v>227</v>
      </c>
      <c r="B288" t="s">
        <v>265</v>
      </c>
      <c r="C288" t="e">
        <f>#REF!</f>
        <v>#REF!</v>
      </c>
      <c r="D288" t="e">
        <f t="shared" si="3"/>
        <v>#REF!</v>
      </c>
    </row>
    <row r="289" spans="1:4" x14ac:dyDescent="0.2">
      <c r="A289" s="4" t="s">
        <v>227</v>
      </c>
      <c r="B289" t="s">
        <v>266</v>
      </c>
      <c r="C289" t="e">
        <f>#REF!</f>
        <v>#REF!</v>
      </c>
      <c r="D289" t="e">
        <f t="shared" si="3"/>
        <v>#REF!</v>
      </c>
    </row>
    <row r="290" spans="1:4" x14ac:dyDescent="0.2">
      <c r="A290" s="4" t="s">
        <v>227</v>
      </c>
      <c r="B290" t="s">
        <v>267</v>
      </c>
      <c r="C290" t="e">
        <f>#REF!</f>
        <v>#REF!</v>
      </c>
      <c r="D290" t="e">
        <f t="shared" si="3"/>
        <v>#REF!</v>
      </c>
    </row>
    <row r="291" spans="1:4" x14ac:dyDescent="0.2">
      <c r="A291" s="4" t="s">
        <v>227</v>
      </c>
      <c r="B291" t="s">
        <v>268</v>
      </c>
      <c r="C291" t="e">
        <f>#REF!</f>
        <v>#REF!</v>
      </c>
      <c r="D291" t="e">
        <f t="shared" si="3"/>
        <v>#REF!</v>
      </c>
    </row>
    <row r="292" spans="1:4" x14ac:dyDescent="0.2">
      <c r="A292" s="4" t="s">
        <v>227</v>
      </c>
      <c r="B292" t="s">
        <v>269</v>
      </c>
      <c r="C292" t="e">
        <f>#REF!</f>
        <v>#REF!</v>
      </c>
      <c r="D292" t="e">
        <f t="shared" si="3"/>
        <v>#REF!</v>
      </c>
    </row>
    <row r="293" spans="1:4" x14ac:dyDescent="0.2">
      <c r="A293" s="4" t="s">
        <v>227</v>
      </c>
      <c r="B293" t="s">
        <v>371</v>
      </c>
      <c r="C293" t="e">
        <f>#REF!</f>
        <v>#REF!</v>
      </c>
      <c r="D293" t="e">
        <f t="shared" si="3"/>
        <v>#REF!</v>
      </c>
    </row>
    <row r="294" spans="1:4" x14ac:dyDescent="0.2">
      <c r="A294" s="4" t="s">
        <v>227</v>
      </c>
      <c r="B294" t="s">
        <v>270</v>
      </c>
      <c r="C294" t="e">
        <f>#REF!</f>
        <v>#REF!</v>
      </c>
      <c r="D294" t="e">
        <f t="shared" si="3"/>
        <v>#REF!</v>
      </c>
    </row>
    <row r="295" spans="1:4" x14ac:dyDescent="0.2">
      <c r="A295" s="4" t="s">
        <v>271</v>
      </c>
      <c r="B295" t="s">
        <v>272</v>
      </c>
      <c r="C295" s="17" t="e">
        <f>#REF!</f>
        <v>#REF!</v>
      </c>
      <c r="D295" t="e">
        <f t="shared" si="3"/>
        <v>#REF!</v>
      </c>
    </row>
    <row r="296" spans="1:4" x14ac:dyDescent="0.2">
      <c r="A296" s="4" t="s">
        <v>271</v>
      </c>
      <c r="B296" t="s">
        <v>273</v>
      </c>
      <c r="C296" s="17" t="e">
        <f>#REF!</f>
        <v>#REF!</v>
      </c>
      <c r="D296" t="e">
        <f t="shared" si="3"/>
        <v>#REF!</v>
      </c>
    </row>
    <row r="297" spans="1:4" x14ac:dyDescent="0.2">
      <c r="A297" s="4" t="s">
        <v>271</v>
      </c>
      <c r="B297" t="s">
        <v>274</v>
      </c>
      <c r="C297" t="e">
        <f>#REF!</f>
        <v>#REF!</v>
      </c>
      <c r="D297" t="e">
        <f t="shared" si="3"/>
        <v>#REF!</v>
      </c>
    </row>
    <row r="298" spans="1:4" x14ac:dyDescent="0.2">
      <c r="A298" s="4" t="s">
        <v>271</v>
      </c>
      <c r="B298" t="s">
        <v>372</v>
      </c>
      <c r="C298" s="17" t="e">
        <f>#REF!</f>
        <v>#REF!</v>
      </c>
      <c r="D298" t="e">
        <f t="shared" si="3"/>
        <v>#REF!</v>
      </c>
    </row>
    <row r="299" spans="1:4" x14ac:dyDescent="0.2">
      <c r="A299" s="4" t="s">
        <v>271</v>
      </c>
      <c r="B299" t="s">
        <v>373</v>
      </c>
      <c r="C299" t="e">
        <f>#REF!</f>
        <v>#REF!</v>
      </c>
      <c r="D299" t="e">
        <f t="shared" si="3"/>
        <v>#REF!</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3873F0C97B91B4EAB0C9EE10329A231" ma:contentTypeVersion="11" ma:contentTypeDescription="Create a new document." ma:contentTypeScope="" ma:versionID="3011408532d460ecbc685d00babdb0e4">
  <xsd:schema xmlns:xsd="http://www.w3.org/2001/XMLSchema" xmlns:xs="http://www.w3.org/2001/XMLSchema" xmlns:p="http://schemas.microsoft.com/office/2006/metadata/properties" xmlns:ns2="b57b3579-e4b9-43c8-8ea7-b7ed0ee29c0c" xmlns:ns3="6b6b0330-638e-4434-85fa-cd4347c30fdb" targetNamespace="http://schemas.microsoft.com/office/2006/metadata/properties" ma:root="true" ma:fieldsID="43df08761da4d32bbadd6ec7eed9472b" ns2:_="" ns3:_="">
    <xsd:import namespace="b57b3579-e4b9-43c8-8ea7-b7ed0ee29c0c"/>
    <xsd:import namespace="6b6b0330-638e-4434-85fa-cd4347c30fd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b3579-e4b9-43c8-8ea7-b7ed0ee29c0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6b0330-638e-4434-85fa-cd4347c30fd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6F4797-6EED-49B3-9D65-52661A7E0835}">
  <ds:schemaRefs>
    <ds:schemaRef ds:uri="http://schemas.microsoft.com/sharepoint/v3/contenttype/forms"/>
  </ds:schemaRefs>
</ds:datastoreItem>
</file>

<file path=customXml/itemProps2.xml><?xml version="1.0" encoding="utf-8"?>
<ds:datastoreItem xmlns:ds="http://schemas.openxmlformats.org/officeDocument/2006/customXml" ds:itemID="{3BE98ECF-D23E-4FB2-858A-906A9AAEC647}">
  <ds:schemaRefs>
    <ds:schemaRef ds:uri="http://purl.org/dc/dcmitype/"/>
    <ds:schemaRef ds:uri="b57b3579-e4b9-43c8-8ea7-b7ed0ee29c0c"/>
    <ds:schemaRef ds:uri="http://schemas.microsoft.com/office/infopath/2007/PartnerControls"/>
    <ds:schemaRef ds:uri="http://schemas.microsoft.com/office/2006/documentManagement/types"/>
    <ds:schemaRef ds:uri="6b6b0330-638e-4434-85fa-cd4347c30fdb"/>
    <ds:schemaRef ds:uri="http://purl.org/dc/elements/1.1/"/>
    <ds:schemaRef ds:uri="http://purl.org/dc/terms/"/>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D8D5C55F-307F-4466-9578-3559E65106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b3579-e4b9-43c8-8ea7-b7ed0ee29c0c"/>
    <ds:schemaRef ds:uri="6b6b0330-638e-4434-85fa-cd4347c30fd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PresentationFormat/>
  <ScaleCrop>false</ScaleCrop>
  <HeadingPairs>
    <vt:vector size="4" baseType="variant">
      <vt:variant>
        <vt:lpstr>Worksheets</vt:lpstr>
      </vt:variant>
      <vt:variant>
        <vt:i4>21</vt:i4>
      </vt:variant>
      <vt:variant>
        <vt:lpstr>Named Ranges</vt:lpstr>
      </vt:variant>
      <vt:variant>
        <vt:i4>20</vt:i4>
      </vt:variant>
    </vt:vector>
  </HeadingPairs>
  <TitlesOfParts>
    <vt:vector size="41" baseType="lpstr">
      <vt:lpstr>X-Master</vt:lpstr>
      <vt:lpstr>X-GenIn</vt:lpstr>
      <vt:lpstr>A_NOIR</vt:lpstr>
      <vt:lpstr>B_BidCert</vt:lpstr>
      <vt:lpstr>C1_CoverSheet</vt:lpstr>
      <vt:lpstr>C2_CoverSheetII</vt:lpstr>
      <vt:lpstr>C3_CoverSheetIII</vt:lpstr>
      <vt:lpstr>D1A_PricingThermals</vt:lpstr>
      <vt:lpstr>D1B_PricingStorage</vt:lpstr>
      <vt:lpstr>D1C_Taxes</vt:lpstr>
      <vt:lpstr>D2_InterconnectCost</vt:lpstr>
      <vt:lpstr>E1_ConstructMS</vt:lpstr>
      <vt:lpstr>E2_PCDA</vt:lpstr>
      <vt:lpstr>F1_Capacity</vt:lpstr>
      <vt:lpstr>F2_Performance</vt:lpstr>
      <vt:lpstr>F3_HeatRates</vt:lpstr>
      <vt:lpstr>F4_HRDegrade</vt:lpstr>
      <vt:lpstr>F5_TechDescStorageI</vt:lpstr>
      <vt:lpstr>F6_TechDescStorageII</vt:lpstr>
      <vt:lpstr>G_NatGas</vt:lpstr>
      <vt:lpstr>H_Emissions</vt:lpstr>
      <vt:lpstr>A_NOIR!Print_Area</vt:lpstr>
      <vt:lpstr>B_BidCert!Print_Area</vt:lpstr>
      <vt:lpstr>'C1_CoverSheet'!Print_Area</vt:lpstr>
      <vt:lpstr>'C2_CoverSheetII'!Print_Area</vt:lpstr>
      <vt:lpstr>'C3_CoverSheetIII'!Print_Area</vt:lpstr>
      <vt:lpstr>D1A_PricingThermals!Print_Area</vt:lpstr>
      <vt:lpstr>D1B_PricingStorage!Print_Area</vt:lpstr>
      <vt:lpstr>D1C_Taxes!Print_Area</vt:lpstr>
      <vt:lpstr>D2_InterconnectCost!Print_Area</vt:lpstr>
      <vt:lpstr>E1_ConstructMS!Print_Area</vt:lpstr>
      <vt:lpstr>E2_PCDA!Print_Area</vt:lpstr>
      <vt:lpstr>F1_Capacity!Print_Area</vt:lpstr>
      <vt:lpstr>F2_Performance!Print_Area</vt:lpstr>
      <vt:lpstr>F3_HeatRates!Print_Area</vt:lpstr>
      <vt:lpstr>F4_HRDegrade!Print_Area</vt:lpstr>
      <vt:lpstr>F5_TechDescStorageI!Print_Area</vt:lpstr>
      <vt:lpstr>F6_TechDescStorageII!Print_Area</vt:lpstr>
      <vt:lpstr>G_NatGas!Print_Area</vt:lpstr>
      <vt:lpstr>H_Emissions!Print_Area</vt:lpstr>
      <vt:lpstr>'C2_CoverSheetII'!Print_Titles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Xcel Energy</dc:creator>
  <dc:description>041613 - Updated Modeling Assumptions</dc:description>
  <cp:lastModifiedBy>Welsh Jr, James</cp:lastModifiedBy>
  <cp:lastPrinted>2021-08-24T22:28:39Z</cp:lastPrinted>
  <dcterms:created xsi:type="dcterms:W3CDTF">2004-02-05T00:06:31Z</dcterms:created>
  <dcterms:modified xsi:type="dcterms:W3CDTF">2023-02-15T21:22:19Z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0x01010073873F0C97B91B4EAB0C9EE10329A231</vt:lpwstr>
  </property>
  <property fmtid="{D5CDD505-2E9C-101B-9397-08002B2CF9AE}" pid="3" name="MSIP_Label_4c303da5-9839-411d-b619-2304f1573bfc_Enabled">
    <vt:lpwstr>true</vt:lpwstr>
  </property>
  <property fmtid="{D5CDD505-2E9C-101B-9397-08002B2CF9AE}" pid="4" name="MSIP_Label_4c303da5-9839-411d-b619-2304f1573bfc_SetDate">
    <vt:lpwstr>2022-11-28T17:10:34Z</vt:lpwstr>
  </property>
  <property fmtid="{D5CDD505-2E9C-101B-9397-08002B2CF9AE}" pid="5" name="MSIP_Label_4c303da5-9839-411d-b619-2304f1573bfc_Method">
    <vt:lpwstr>Standard</vt:lpwstr>
  </property>
  <property fmtid="{D5CDD505-2E9C-101B-9397-08002B2CF9AE}" pid="6" name="MSIP_Label_4c303da5-9839-411d-b619-2304f1573bfc_Name">
    <vt:lpwstr>4c303da5-9839-411d-b619-2304f1573bfc</vt:lpwstr>
  </property>
  <property fmtid="{D5CDD505-2E9C-101B-9397-08002B2CF9AE}" pid="7" name="MSIP_Label_4c303da5-9839-411d-b619-2304f1573bfc_SiteId">
    <vt:lpwstr>24b2a583-5c05-4b6a-b4e9-4e12dc0025ad</vt:lpwstr>
  </property>
  <property fmtid="{D5CDD505-2E9C-101B-9397-08002B2CF9AE}" pid="8" name="MSIP_Label_4c303da5-9839-411d-b619-2304f1573bfc_ActionId">
    <vt:lpwstr>efcbf3a3-a929-414e-aea5-3dcaa6721713</vt:lpwstr>
  </property>
  <property fmtid="{D5CDD505-2E9C-101B-9397-08002B2CF9AE}" pid="9" name="MSIP_Label_4c303da5-9839-411d-b619-2304f1573bfc_ContentBits">
    <vt:lpwstr>0</vt:lpwstr>
  </property>
</Properties>
</file>